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320" windowHeight="9975" tabRatio="875" activeTab="1"/>
  </bookViews>
  <sheets>
    <sheet name="CRONOGRAMA FÍSICO-FINANCEIRO" sheetId="11" r:id="rId1"/>
    <sheet name="CRONOGRAMA FÍSICO-FINANCEIR (2)" sheetId="12" r:id="rId2"/>
  </sheets>
  <externalReferences>
    <externalReference r:id="rId3"/>
  </externalReferences>
  <definedNames>
    <definedName name="_xlnm.Print_Area" localSheetId="1">'CRONOGRAMA FÍSICO-FINANCEIR (2)'!$A$1:$O$75</definedName>
  </definedNames>
  <calcPr calcId="125725"/>
</workbook>
</file>

<file path=xl/calcChain.xml><?xml version="1.0" encoding="utf-8"?>
<calcChain xmlns="http://schemas.openxmlformats.org/spreadsheetml/2006/main">
  <c r="C51" i="12"/>
  <c r="N53" s="1"/>
  <c r="C47"/>
  <c r="M49" s="1"/>
  <c r="C43"/>
  <c r="L45" s="1"/>
  <c r="C39"/>
  <c r="O41" s="1"/>
  <c r="C35"/>
  <c r="O37" s="1"/>
  <c r="C31"/>
  <c r="M33" s="1"/>
  <c r="C27"/>
  <c r="C23"/>
  <c r="O25" s="1"/>
  <c r="C61"/>
  <c r="L61" s="1"/>
  <c r="B61"/>
  <c r="C59"/>
  <c r="O59" s="1"/>
  <c r="B59"/>
  <c r="C55"/>
  <c r="O57" s="1"/>
  <c r="B57"/>
  <c r="B53"/>
  <c r="B49"/>
  <c r="B45"/>
  <c r="B41"/>
  <c r="B37"/>
  <c r="B33"/>
  <c r="L29"/>
  <c r="B29"/>
  <c r="B25"/>
  <c r="C19"/>
  <c r="O21" s="1"/>
  <c r="O19" s="1"/>
  <c r="B21"/>
  <c r="C15"/>
  <c r="M17" s="1"/>
  <c r="M16" s="1"/>
  <c r="B17"/>
  <c r="C11"/>
  <c r="L13" s="1"/>
  <c r="L12" s="1"/>
  <c r="B13"/>
  <c r="A13"/>
  <c r="A17" s="1"/>
  <c r="A21" s="1"/>
  <c r="A25" s="1"/>
  <c r="A29" s="1"/>
  <c r="A33" s="1"/>
  <c r="A37" s="1"/>
  <c r="A41" s="1"/>
  <c r="A45" s="1"/>
  <c r="A49" s="1"/>
  <c r="A53" s="1"/>
  <c r="A57" s="1"/>
  <c r="A59" s="1"/>
  <c r="A61" s="1"/>
  <c r="C7"/>
  <c r="B9"/>
  <c r="O20" l="1"/>
  <c r="E25"/>
  <c r="M15"/>
  <c r="D33"/>
  <c r="L11"/>
  <c r="F57"/>
  <c r="I41"/>
  <c r="D17"/>
  <c r="F41"/>
  <c r="N57"/>
  <c r="E41"/>
  <c r="I57"/>
  <c r="L33"/>
  <c r="N37"/>
  <c r="E37"/>
  <c r="H33"/>
  <c r="D37"/>
  <c r="N41"/>
  <c r="M53"/>
  <c r="J37"/>
  <c r="H53"/>
  <c r="C63"/>
  <c r="M25"/>
  <c r="I37"/>
  <c r="M41"/>
  <c r="E53"/>
  <c r="F21"/>
  <c r="F9"/>
  <c r="N9"/>
  <c r="L17"/>
  <c r="E21"/>
  <c r="J21"/>
  <c r="I25"/>
  <c r="H37"/>
  <c r="M37"/>
  <c r="L49"/>
  <c r="E9"/>
  <c r="M9"/>
  <c r="H17"/>
  <c r="D21"/>
  <c r="I21"/>
  <c r="N21"/>
  <c r="F25"/>
  <c r="N25"/>
  <c r="F37"/>
  <c r="L37"/>
  <c r="J41"/>
  <c r="H49"/>
  <c r="D53"/>
  <c r="L53"/>
  <c r="E57"/>
  <c r="M57"/>
  <c r="J9"/>
  <c r="H21"/>
  <c r="M21"/>
  <c r="D49"/>
  <c r="I53"/>
  <c r="J57"/>
  <c r="I9"/>
  <c r="L21"/>
  <c r="J25"/>
  <c r="G61"/>
  <c r="K61"/>
  <c r="O61"/>
  <c r="G13"/>
  <c r="O13"/>
  <c r="G29"/>
  <c r="J13"/>
  <c r="K17"/>
  <c r="J29"/>
  <c r="K33"/>
  <c r="F45"/>
  <c r="J45"/>
  <c r="N45"/>
  <c r="G49"/>
  <c r="F59"/>
  <c r="N59"/>
  <c r="D9"/>
  <c r="H9"/>
  <c r="L9"/>
  <c r="E13"/>
  <c r="I13"/>
  <c r="M13"/>
  <c r="F17"/>
  <c r="J17"/>
  <c r="N17"/>
  <c r="G21"/>
  <c r="K21"/>
  <c r="D25"/>
  <c r="H25"/>
  <c r="L25"/>
  <c r="E29"/>
  <c r="I29"/>
  <c r="M29"/>
  <c r="F33"/>
  <c r="J33"/>
  <c r="N33"/>
  <c r="G37"/>
  <c r="K37"/>
  <c r="D41"/>
  <c r="H41"/>
  <c r="L41"/>
  <c r="E45"/>
  <c r="I45"/>
  <c r="M45"/>
  <c r="F49"/>
  <c r="J49"/>
  <c r="N49"/>
  <c r="G53"/>
  <c r="K53"/>
  <c r="O53"/>
  <c r="D57"/>
  <c r="H57"/>
  <c r="L57"/>
  <c r="E59"/>
  <c r="I59"/>
  <c r="M59"/>
  <c r="F61"/>
  <c r="J61"/>
  <c r="N61"/>
  <c r="K13"/>
  <c r="K29"/>
  <c r="O29"/>
  <c r="G45"/>
  <c r="K45"/>
  <c r="O45"/>
  <c r="F13"/>
  <c r="N13"/>
  <c r="G17"/>
  <c r="O17"/>
  <c r="F29"/>
  <c r="N29"/>
  <c r="G33"/>
  <c r="O33"/>
  <c r="K49"/>
  <c r="O49"/>
  <c r="J59"/>
  <c r="G9"/>
  <c r="K9"/>
  <c r="O9"/>
  <c r="D13"/>
  <c r="H13"/>
  <c r="E17"/>
  <c r="I17"/>
  <c r="G25"/>
  <c r="K25"/>
  <c r="D29"/>
  <c r="H29"/>
  <c r="E33"/>
  <c r="I33"/>
  <c r="G41"/>
  <c r="K41"/>
  <c r="D45"/>
  <c r="H45"/>
  <c r="E49"/>
  <c r="I49"/>
  <c r="F53"/>
  <c r="J53"/>
  <c r="G57"/>
  <c r="K57"/>
  <c r="D59"/>
  <c r="H59"/>
  <c r="L59"/>
  <c r="E61"/>
  <c r="I61"/>
  <c r="M61"/>
  <c r="G59"/>
  <c r="K59"/>
  <c r="D61"/>
  <c r="H61"/>
  <c r="C35" i="11"/>
  <c r="N35" s="1"/>
  <c r="C33"/>
  <c r="M33" s="1"/>
  <c r="C31"/>
  <c r="L31" s="1"/>
  <c r="C29"/>
  <c r="O29" s="1"/>
  <c r="C27"/>
  <c r="N27" s="1"/>
  <c r="C25"/>
  <c r="M25" s="1"/>
  <c r="C23"/>
  <c r="L23" s="1"/>
  <c r="C21"/>
  <c r="M21" s="1"/>
  <c r="C19"/>
  <c r="N19" s="1"/>
  <c r="C17"/>
  <c r="M17" s="1"/>
  <c r="C15"/>
  <c r="L15" s="1"/>
  <c r="C13"/>
  <c r="O13" s="1"/>
  <c r="C11"/>
  <c r="N11" s="1"/>
  <c r="C9"/>
  <c r="C7"/>
  <c r="N7" s="1"/>
  <c r="M9"/>
  <c r="B35"/>
  <c r="B33"/>
  <c r="B31"/>
  <c r="B29"/>
  <c r="B27"/>
  <c r="B25"/>
  <c r="B23"/>
  <c r="B21"/>
  <c r="B19"/>
  <c r="B17"/>
  <c r="B15"/>
  <c r="B13"/>
  <c r="B11"/>
  <c r="B9"/>
  <c r="B7"/>
  <c r="O21"/>
  <c r="A9"/>
  <c r="A11" s="1"/>
  <c r="A13" s="1"/>
  <c r="A15" s="1"/>
  <c r="A17" s="1"/>
  <c r="A19" s="1"/>
  <c r="A21" s="1"/>
  <c r="A23" s="1"/>
  <c r="A25" s="1"/>
  <c r="A27" s="1"/>
  <c r="A29" s="1"/>
  <c r="A31" s="1"/>
  <c r="A33" s="1"/>
  <c r="A35" s="1"/>
  <c r="E21" l="1"/>
  <c r="F21"/>
  <c r="P29" i="12"/>
  <c r="P41"/>
  <c r="Q49"/>
  <c r="P33"/>
  <c r="P45"/>
  <c r="P25"/>
  <c r="Q53"/>
  <c r="P37"/>
  <c r="Q61"/>
  <c r="Q59"/>
  <c r="Q57"/>
  <c r="G20"/>
  <c r="G19"/>
  <c r="M20"/>
  <c r="M19"/>
  <c r="F20"/>
  <c r="F19"/>
  <c r="K20"/>
  <c r="K19"/>
  <c r="L20"/>
  <c r="L19"/>
  <c r="D20"/>
  <c r="D19"/>
  <c r="J20"/>
  <c r="J19"/>
  <c r="I20"/>
  <c r="I19"/>
  <c r="H20"/>
  <c r="H19"/>
  <c r="N20"/>
  <c r="N19"/>
  <c r="E20"/>
  <c r="E19"/>
  <c r="I16"/>
  <c r="I15"/>
  <c r="F16"/>
  <c r="F15"/>
  <c r="O16"/>
  <c r="O15"/>
  <c r="L16"/>
  <c r="L15"/>
  <c r="E15"/>
  <c r="E16"/>
  <c r="H16"/>
  <c r="H15"/>
  <c r="D16"/>
  <c r="D15"/>
  <c r="G16"/>
  <c r="G15"/>
  <c r="J15"/>
  <c r="J16"/>
  <c r="K16"/>
  <c r="K15"/>
  <c r="N16"/>
  <c r="N15"/>
  <c r="N11"/>
  <c r="N12"/>
  <c r="J11"/>
  <c r="J12"/>
  <c r="H12"/>
  <c r="H11"/>
  <c r="I12"/>
  <c r="I11"/>
  <c r="O12"/>
  <c r="O11"/>
  <c r="F11"/>
  <c r="F12"/>
  <c r="M12"/>
  <c r="M11"/>
  <c r="D11"/>
  <c r="D12"/>
  <c r="K12"/>
  <c r="K11"/>
  <c r="E12"/>
  <c r="E11"/>
  <c r="G12"/>
  <c r="G11"/>
  <c r="L7"/>
  <c r="L8"/>
  <c r="E8"/>
  <c r="E7"/>
  <c r="N8"/>
  <c r="N7"/>
  <c r="G7"/>
  <c r="G8"/>
  <c r="D8"/>
  <c r="D66" s="1"/>
  <c r="D7"/>
  <c r="M7"/>
  <c r="M8"/>
  <c r="K7"/>
  <c r="K8"/>
  <c r="H7"/>
  <c r="H8"/>
  <c r="I7"/>
  <c r="I65" s="1"/>
  <c r="I8"/>
  <c r="O7"/>
  <c r="O8"/>
  <c r="F7"/>
  <c r="F8"/>
  <c r="J8"/>
  <c r="J7"/>
  <c r="E63"/>
  <c r="G63"/>
  <c r="I63"/>
  <c r="D63"/>
  <c r="F63"/>
  <c r="M63"/>
  <c r="N63"/>
  <c r="J63"/>
  <c r="K63"/>
  <c r="H63"/>
  <c r="O63"/>
  <c r="L63"/>
  <c r="J21" i="11"/>
  <c r="L21"/>
  <c r="K21"/>
  <c r="I21"/>
  <c r="N21"/>
  <c r="G21"/>
  <c r="M11"/>
  <c r="I7"/>
  <c r="M7"/>
  <c r="E11"/>
  <c r="I11"/>
  <c r="E27"/>
  <c r="H11"/>
  <c r="L11"/>
  <c r="G11"/>
  <c r="K11"/>
  <c r="O11"/>
  <c r="M27"/>
  <c r="D11"/>
  <c r="F11"/>
  <c r="J11"/>
  <c r="I27"/>
  <c r="C37"/>
  <c r="E7"/>
  <c r="D21"/>
  <c r="H21"/>
  <c r="E35"/>
  <c r="I35"/>
  <c r="M35"/>
  <c r="D35"/>
  <c r="H35"/>
  <c r="L35"/>
  <c r="G35"/>
  <c r="K35"/>
  <c r="O35"/>
  <c r="F35"/>
  <c r="J35"/>
  <c r="D33"/>
  <c r="H33"/>
  <c r="L33"/>
  <c r="K33"/>
  <c r="F33"/>
  <c r="J33"/>
  <c r="N33"/>
  <c r="G33"/>
  <c r="O33"/>
  <c r="E33"/>
  <c r="I33"/>
  <c r="J31"/>
  <c r="E31"/>
  <c r="I31"/>
  <c r="M31"/>
  <c r="G31"/>
  <c r="K31"/>
  <c r="O31"/>
  <c r="F31"/>
  <c r="N31"/>
  <c r="D31"/>
  <c r="H31"/>
  <c r="I29"/>
  <c r="M29"/>
  <c r="D29"/>
  <c r="H29"/>
  <c r="L29"/>
  <c r="F29"/>
  <c r="J29"/>
  <c r="N29"/>
  <c r="E29"/>
  <c r="G29"/>
  <c r="K29"/>
  <c r="D27"/>
  <c r="H27"/>
  <c r="L27"/>
  <c r="G27"/>
  <c r="K27"/>
  <c r="O27"/>
  <c r="F27"/>
  <c r="J27"/>
  <c r="D25"/>
  <c r="H25"/>
  <c r="L25"/>
  <c r="K25"/>
  <c r="F25"/>
  <c r="J25"/>
  <c r="N25"/>
  <c r="G25"/>
  <c r="O25"/>
  <c r="E25"/>
  <c r="I25"/>
  <c r="G23"/>
  <c r="K23"/>
  <c r="O23"/>
  <c r="J23"/>
  <c r="E23"/>
  <c r="I23"/>
  <c r="M23"/>
  <c r="F23"/>
  <c r="N23"/>
  <c r="D23"/>
  <c r="H23"/>
  <c r="E19"/>
  <c r="I19"/>
  <c r="M19"/>
  <c r="H19"/>
  <c r="L19"/>
  <c r="G19"/>
  <c r="K19"/>
  <c r="O19"/>
  <c r="D19"/>
  <c r="F19"/>
  <c r="J19"/>
  <c r="D17"/>
  <c r="H17"/>
  <c r="L17"/>
  <c r="O17"/>
  <c r="J17"/>
  <c r="N17"/>
  <c r="G17"/>
  <c r="K17"/>
  <c r="F17"/>
  <c r="E17"/>
  <c r="I17"/>
  <c r="F15"/>
  <c r="N15"/>
  <c r="E15"/>
  <c r="I15"/>
  <c r="M15"/>
  <c r="G15"/>
  <c r="K15"/>
  <c r="O15"/>
  <c r="J15"/>
  <c r="D15"/>
  <c r="H15"/>
  <c r="I13"/>
  <c r="D13"/>
  <c r="H13"/>
  <c r="L13"/>
  <c r="F13"/>
  <c r="J13"/>
  <c r="N13"/>
  <c r="E13"/>
  <c r="M13"/>
  <c r="G13"/>
  <c r="K13"/>
  <c r="D9"/>
  <c r="H9"/>
  <c r="L9"/>
  <c r="G9"/>
  <c r="K9"/>
  <c r="O9"/>
  <c r="F9"/>
  <c r="J9"/>
  <c r="N9"/>
  <c r="E9"/>
  <c r="I9"/>
  <c r="D7"/>
  <c r="H7"/>
  <c r="L7"/>
  <c r="G7"/>
  <c r="K7"/>
  <c r="O7"/>
  <c r="F7"/>
  <c r="J7"/>
  <c r="K65" i="12" l="1"/>
  <c r="N66"/>
  <c r="N65"/>
  <c r="M65"/>
  <c r="F65"/>
  <c r="L65"/>
  <c r="F66"/>
  <c r="K66"/>
  <c r="L66"/>
  <c r="H65"/>
  <c r="G65"/>
  <c r="O65"/>
  <c r="I66"/>
  <c r="J65"/>
  <c r="O66"/>
  <c r="H66"/>
  <c r="M66"/>
  <c r="G66"/>
  <c r="E65"/>
  <c r="J66"/>
  <c r="E66"/>
  <c r="E72" s="1"/>
  <c r="D65"/>
  <c r="Q12"/>
  <c r="P15"/>
  <c r="P19"/>
  <c r="P11"/>
  <c r="Q16"/>
  <c r="Q20"/>
  <c r="Q8"/>
  <c r="P7"/>
  <c r="L37" i="11"/>
  <c r="D37"/>
  <c r="N37"/>
  <c r="E37"/>
  <c r="M37"/>
  <c r="G37"/>
  <c r="I37"/>
  <c r="F37"/>
  <c r="J37"/>
  <c r="K37"/>
  <c r="O37"/>
  <c r="H37"/>
  <c r="G71" i="12" l="1"/>
  <c r="E71"/>
  <c r="E73" s="1"/>
  <c r="G72"/>
  <c r="Q63"/>
  <c r="P63"/>
  <c r="E42" i="11"/>
  <c r="E43"/>
  <c r="E44" l="1"/>
  <c r="G73" i="12"/>
  <c r="E75" s="1"/>
</calcChain>
</file>

<file path=xl/sharedStrings.xml><?xml version="1.0" encoding="utf-8"?>
<sst xmlns="http://schemas.openxmlformats.org/spreadsheetml/2006/main" count="24" uniqueCount="13">
  <si>
    <t>TOTAL</t>
  </si>
  <si>
    <t>PREFEITURA MUNICIPAL DE SÃO MATEUS</t>
  </si>
  <si>
    <t>ITEM</t>
  </si>
  <si>
    <t>SERVIÇOS</t>
  </si>
  <si>
    <t>VALORES</t>
  </si>
  <si>
    <t>CRONOGRAMA DE EXECUÇÃO - SERVIÇO DE MANUTENÇÃO E EXTENSÃO DE REDE - ILUMINAÇÃO PÚBLICA</t>
  </si>
  <si>
    <t>Manutenção</t>
  </si>
  <si>
    <t>Obras</t>
  </si>
  <si>
    <t>MANUT.</t>
  </si>
  <si>
    <t>OBRAS.</t>
  </si>
  <si>
    <t>Subtotal</t>
  </si>
  <si>
    <t>TOTAL GERAL</t>
  </si>
  <si>
    <t>ANEXO VII - CRONOGRAMA DE EXECUÇÃO - SERVIÇO DE MANUTENÇÃO E EXTENSÃO DE REDE - ILUMINAÇÃO PÚBLICA</t>
  </si>
</sst>
</file>

<file path=xl/styles.xml><?xml version="1.0" encoding="utf-8"?>
<styleSheet xmlns="http://schemas.openxmlformats.org/spreadsheetml/2006/main">
  <numFmts count="1">
    <numFmt numFmtId="7" formatCode="&quot;R$&quot;\ #,##0.00;\-&quot;R$&quot;\ #,##0.00"/>
  </numFmts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10" fontId="0" fillId="0" borderId="1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textRotation="90"/>
    </xf>
    <xf numFmtId="7" fontId="5" fillId="0" borderId="3" xfId="1" applyNumberFormat="1" applyFont="1" applyBorder="1" applyAlignment="1">
      <alignment horizontal="center" vertical="center"/>
    </xf>
    <xf numFmtId="7" fontId="0" fillId="0" borderId="0" xfId="0" applyNumberFormat="1" applyBorder="1" applyAlignment="1">
      <alignment horizontal="center"/>
    </xf>
    <xf numFmtId="7" fontId="0" fillId="0" borderId="0" xfId="0" applyNumberForma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7" fontId="1" fillId="0" borderId="4" xfId="0" applyNumberFormat="1" applyFont="1" applyFill="1" applyBorder="1" applyAlignment="1">
      <alignment horizontal="center" vertical="center"/>
    </xf>
    <xf numFmtId="7" fontId="5" fillId="2" borderId="3" xfId="1" applyNumberFormat="1" applyFont="1" applyFill="1" applyBorder="1" applyAlignment="1">
      <alignment horizontal="center" vertical="center"/>
    </xf>
    <xf numFmtId="7" fontId="5" fillId="3" borderId="3" xfId="1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wrapText="1"/>
    </xf>
    <xf numFmtId="7" fontId="0" fillId="4" borderId="0" xfId="0" applyNumberFormat="1" applyFill="1"/>
    <xf numFmtId="0" fontId="0" fillId="3" borderId="0" xfId="0" applyFill="1"/>
    <xf numFmtId="0" fontId="0" fillId="3" borderId="0" xfId="0" applyFill="1" applyAlignment="1">
      <alignment wrapText="1"/>
    </xf>
    <xf numFmtId="7" fontId="0" fillId="3" borderId="0" xfId="0" applyNumberFormat="1" applyFill="1"/>
    <xf numFmtId="7" fontId="9" fillId="4" borderId="0" xfId="0" applyNumberFormat="1" applyFont="1" applyFill="1"/>
    <xf numFmtId="7" fontId="1" fillId="0" borderId="2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shrinkToFit="1"/>
    </xf>
    <xf numFmtId="10" fontId="10" fillId="5" borderId="0" xfId="0" applyNumberFormat="1" applyFont="1" applyFill="1"/>
    <xf numFmtId="7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7" fontId="5" fillId="5" borderId="3" xfId="1" applyNumberFormat="1" applyFont="1" applyFill="1" applyBorder="1" applyAlignment="1">
      <alignment horizontal="center" vertical="center"/>
    </xf>
    <xf numFmtId="7" fontId="8" fillId="0" borderId="0" xfId="0" applyNumberFormat="1" applyFont="1" applyAlignment="1">
      <alignment horizontal="right"/>
    </xf>
    <xf numFmtId="7" fontId="8" fillId="0" borderId="6" xfId="0" applyNumberFormat="1" applyFont="1" applyBorder="1" applyAlignment="1">
      <alignment horizontal="right"/>
    </xf>
    <xf numFmtId="7" fontId="7" fillId="0" borderId="0" xfId="0" applyNumberFormat="1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7" fontId="0" fillId="0" borderId="2" xfId="0" applyNumberFormat="1" applyBorder="1" applyAlignment="1">
      <alignment horizontal="center" vertical="center"/>
    </xf>
    <xf numFmtId="7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7" fontId="1" fillId="0" borderId="2" xfId="0" applyNumberFormat="1" applyFont="1" applyBorder="1" applyAlignment="1">
      <alignment horizontal="center" vertical="center"/>
    </xf>
    <xf numFmtId="7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" fontId="5" fillId="0" borderId="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0" fillId="0" borderId="0" xfId="0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7" fontId="0" fillId="0" borderId="7" xfId="0" applyNumberFormat="1" applyBorder="1" applyAlignment="1">
      <alignment horizontal="center" vertical="center"/>
    </xf>
    <xf numFmtId="7" fontId="7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DE%20ILUMINA&#199;&#195;O%20PUBLICA%20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iluminação pública"/>
      <sheetName val="COMPOSIÇÃO DA MO"/>
      <sheetName val="COMPOSIÇÃO DA MO H.S.E"/>
      <sheetName val="ENCARGOS SOCIAIS"/>
    </sheetNames>
    <sheetDataSet>
      <sheetData sheetId="0">
        <row r="16">
          <cell r="D16" t="str">
            <v>Eletricista / Eletricista Motorista</v>
          </cell>
          <cell r="L16">
            <v>248751.35999999999</v>
          </cell>
        </row>
        <row r="17">
          <cell r="D17" t="str">
            <v xml:space="preserve">Eletricista </v>
          </cell>
          <cell r="L17">
            <v>421380.95999999996</v>
          </cell>
        </row>
        <row r="18">
          <cell r="D18" t="str">
            <v>Motorista Operador de Munck Guindauto</v>
          </cell>
          <cell r="L18">
            <v>48892.800000000003</v>
          </cell>
        </row>
        <row r="19">
          <cell r="D19" t="str">
            <v>Encarregado - Eletrotécnico</v>
          </cell>
          <cell r="L19">
            <v>92355.12</v>
          </cell>
        </row>
        <row r="20">
          <cell r="D20" t="str">
            <v>Eletricista H.E.S</v>
          </cell>
          <cell r="L20">
            <v>39398.400000000001</v>
          </cell>
        </row>
        <row r="21">
          <cell r="D21" t="str">
            <v>Motorista Operador de Munck Guindauto H.E.S</v>
          </cell>
          <cell r="L21">
            <v>32002.559999999998</v>
          </cell>
        </row>
        <row r="22">
          <cell r="D22" t="str">
            <v>Eletricista / Eletricista Motorista H.E.S</v>
          </cell>
          <cell r="L22">
            <v>40703.040000000001</v>
          </cell>
        </row>
        <row r="23">
          <cell r="D23" t="str">
            <v>Serviços de manutenção com : 01 ( um ) veículo tipo caminhão munck, com capacidade mínima de 8 ton. equipado com lança de até 20 mts,  todo ferramental e equipamentos de segurança necessários para realização dos serviços de iluminação publica ou/e em evento patrocinado pelo município.</v>
          </cell>
          <cell r="L23">
            <v>366590.4</v>
          </cell>
        </row>
        <row r="24">
          <cell r="D24" t="str">
            <v>Serviços de manutenção com : 04 (Quatro) veículos tipo caminhonete, capacidade mínima de 01 ton. Equipado com escada giratória ou cesto elevado,  e todo o feramental e equipamentos  de segurança necessároos para realização dos serviços.</v>
          </cell>
          <cell r="L24">
            <v>648000</v>
          </cell>
        </row>
        <row r="25">
          <cell r="D25" t="str">
            <v>Serviços de manutenção com : 01 (um) veículo tipo caminhonete, capacidade mínima de 01 ton. Equipado com escada giratória ou cesto elevado,  e todo o feramental e equipamentos  de segurança necessároos para realização dos serviços para plantão de equipe</v>
          </cell>
          <cell r="L25">
            <v>44800</v>
          </cell>
        </row>
        <row r="26">
          <cell r="D26" t="str">
            <v>Travessia de vias através furo direcional de (MND) método não destrutivo: até3"</v>
          </cell>
          <cell r="L26">
            <v>20000</v>
          </cell>
        </row>
        <row r="27">
          <cell r="D27" t="str">
            <v>Abrir e fechar valetas de no minimo 70 cm profundidade e 40 cm largura</v>
          </cell>
          <cell r="L27">
            <v>7500</v>
          </cell>
        </row>
        <row r="28">
          <cell r="D28" t="str">
            <v>Locação, instalação e retirada de transformador,  225 KVA Trifásico 13.8 -220/127 período de 1 a 4 dias</v>
          </cell>
          <cell r="L28">
            <v>29466.666666666668</v>
          </cell>
        </row>
        <row r="29">
          <cell r="D29" t="str">
            <v>Locação, instalação e retirada de transformador,  150KVA Trifásico 13.8 -220/127 período de 1 a 4 dias</v>
          </cell>
          <cell r="L29">
            <v>28000</v>
          </cell>
        </row>
        <row r="30">
          <cell r="D30" t="str">
            <v>Locação, instalação e retirada de transformador,  30 a 75 KVA Trifásico 13.8 -220/127 período de 1 a 4 dias</v>
          </cell>
          <cell r="L30">
            <v>13733.333333333334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opLeftCell="A16" zoomScale="70" zoomScaleNormal="70" zoomScaleSheetLayoutView="55" workbookViewId="0">
      <selection activeCell="E14" sqref="E14"/>
    </sheetView>
  </sheetViews>
  <sheetFormatPr defaultRowHeight="15"/>
  <cols>
    <col min="1" max="1" width="9.42578125" bestFit="1" customWidth="1"/>
    <col min="2" max="2" width="37.28515625" style="6" bestFit="1" customWidth="1"/>
    <col min="3" max="3" width="23.28515625" bestFit="1" customWidth="1"/>
    <col min="4" max="15" width="21.5703125" bestFit="1" customWidth="1"/>
  </cols>
  <sheetData>
    <row r="1" spans="1:17" ht="75" customHeight="1"/>
    <row r="2" spans="1:17" ht="50.1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</row>
    <row r="3" spans="1:17" s="1" customFormat="1" ht="39.950000000000003" customHeight="1">
      <c r="A3" s="51" t="s">
        <v>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56" t="s">
        <v>6</v>
      </c>
      <c r="Q3" s="56" t="s">
        <v>7</v>
      </c>
    </row>
    <row r="4" spans="1:17" s="1" customFormat="1" ht="39.950000000000003" customHeight="1">
      <c r="A4" s="57"/>
      <c r="B4" s="57"/>
      <c r="C4" s="57"/>
      <c r="D4" s="57"/>
      <c r="E4" s="57"/>
      <c r="F4" s="57"/>
      <c r="G4" s="57"/>
      <c r="H4" s="57"/>
      <c r="I4" s="57"/>
      <c r="P4" s="56"/>
      <c r="Q4" s="56"/>
    </row>
    <row r="5" spans="1:17" ht="15" customHeight="1">
      <c r="A5" s="58" t="s">
        <v>2</v>
      </c>
      <c r="B5" s="59" t="s">
        <v>3</v>
      </c>
      <c r="C5" s="60" t="s">
        <v>4</v>
      </c>
      <c r="D5" s="54">
        <v>41944</v>
      </c>
      <c r="E5" s="54">
        <v>41974</v>
      </c>
      <c r="F5" s="54">
        <v>42005</v>
      </c>
      <c r="G5" s="54">
        <v>42036</v>
      </c>
      <c r="H5" s="54">
        <v>42064</v>
      </c>
      <c r="I5" s="54">
        <v>42095</v>
      </c>
      <c r="J5" s="54">
        <v>42125</v>
      </c>
      <c r="K5" s="54">
        <v>42156</v>
      </c>
      <c r="L5" s="54">
        <v>42186</v>
      </c>
      <c r="M5" s="54">
        <v>42217</v>
      </c>
      <c r="N5" s="54">
        <v>42248</v>
      </c>
      <c r="O5" s="54">
        <v>42278</v>
      </c>
      <c r="P5" s="56"/>
      <c r="Q5" s="56"/>
    </row>
    <row r="6" spans="1:17">
      <c r="A6" s="58"/>
      <c r="B6" s="59"/>
      <c r="C6" s="60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  <c r="Q6" s="56"/>
    </row>
    <row r="7" spans="1:17">
      <c r="A7" s="39">
        <v>1</v>
      </c>
      <c r="B7" s="41" t="str">
        <f>'[1]planilha iluminação pública'!$D$16</f>
        <v>Eletricista / Eletricista Motorista</v>
      </c>
      <c r="C7" s="43">
        <f>'[1]planilha iluminação pública'!$L$16</f>
        <v>248751.35999999999</v>
      </c>
      <c r="D7" s="5">
        <f>$C$7*D8</f>
        <v>20720.988287999997</v>
      </c>
      <c r="E7" s="5">
        <f>$C$7*E8</f>
        <v>20720.988287999997</v>
      </c>
      <c r="F7" s="5">
        <f t="shared" ref="F7:O7" si="0">$C$7*F8</f>
        <v>20720.988287999997</v>
      </c>
      <c r="G7" s="5">
        <f t="shared" si="0"/>
        <v>20720.988287999997</v>
      </c>
      <c r="H7" s="5">
        <f t="shared" si="0"/>
        <v>20720.988287999997</v>
      </c>
      <c r="I7" s="5">
        <f t="shared" si="0"/>
        <v>20720.988287999997</v>
      </c>
      <c r="J7" s="5">
        <f t="shared" si="0"/>
        <v>20720.988287999997</v>
      </c>
      <c r="K7" s="5">
        <f t="shared" si="0"/>
        <v>20720.988287999997</v>
      </c>
      <c r="L7" s="5">
        <f t="shared" si="0"/>
        <v>20720.988287999997</v>
      </c>
      <c r="M7" s="5">
        <f t="shared" si="0"/>
        <v>20720.988287999997</v>
      </c>
      <c r="N7" s="5">
        <f t="shared" si="0"/>
        <v>20720.988287999997</v>
      </c>
      <c r="O7" s="5">
        <f t="shared" si="0"/>
        <v>20820.488831999999</v>
      </c>
      <c r="P7">
        <v>149250.81599999999</v>
      </c>
      <c r="Q7">
        <v>99500.543999999994</v>
      </c>
    </row>
    <row r="8" spans="1:17">
      <c r="A8" s="40"/>
      <c r="B8" s="42"/>
      <c r="C8" s="44"/>
      <c r="D8" s="2">
        <v>8.3299999999999999E-2</v>
      </c>
      <c r="E8" s="2">
        <v>8.3299999999999999E-2</v>
      </c>
      <c r="F8" s="2">
        <v>8.3299999999999999E-2</v>
      </c>
      <c r="G8" s="2">
        <v>8.3299999999999999E-2</v>
      </c>
      <c r="H8" s="2">
        <v>8.3299999999999999E-2</v>
      </c>
      <c r="I8" s="2">
        <v>8.3299999999999999E-2</v>
      </c>
      <c r="J8" s="2">
        <v>8.3299999999999999E-2</v>
      </c>
      <c r="K8" s="2">
        <v>8.3299999999999999E-2</v>
      </c>
      <c r="L8" s="2">
        <v>8.3299999999999999E-2</v>
      </c>
      <c r="M8" s="2">
        <v>8.3299999999999999E-2</v>
      </c>
      <c r="N8" s="2">
        <v>8.3299999999999999E-2</v>
      </c>
      <c r="O8" s="2">
        <v>8.3699999999999997E-2</v>
      </c>
    </row>
    <row r="9" spans="1:17">
      <c r="A9" s="39">
        <f>1+A7</f>
        <v>2</v>
      </c>
      <c r="B9" s="41" t="str">
        <f>'[1]planilha iluminação pública'!$D$17</f>
        <v xml:space="preserve">Eletricista </v>
      </c>
      <c r="C9" s="43">
        <f>'[1]planilha iluminação pública'!$L$17</f>
        <v>421380.95999999996</v>
      </c>
      <c r="D9" s="5">
        <f>$C$9*D10</f>
        <v>35101.033967999996</v>
      </c>
      <c r="E9" s="5">
        <f t="shared" ref="E9:O9" si="1">$C$9*E10</f>
        <v>35101.033967999996</v>
      </c>
      <c r="F9" s="5">
        <f t="shared" si="1"/>
        <v>35101.033967999996</v>
      </c>
      <c r="G9" s="5">
        <f t="shared" si="1"/>
        <v>35101.033967999996</v>
      </c>
      <c r="H9" s="5">
        <f t="shared" si="1"/>
        <v>35101.033967999996</v>
      </c>
      <c r="I9" s="5">
        <f t="shared" si="1"/>
        <v>35101.033967999996</v>
      </c>
      <c r="J9" s="5">
        <f t="shared" si="1"/>
        <v>35101.033967999996</v>
      </c>
      <c r="K9" s="5">
        <f t="shared" si="1"/>
        <v>35101.033967999996</v>
      </c>
      <c r="L9" s="5">
        <f t="shared" si="1"/>
        <v>35101.033967999996</v>
      </c>
      <c r="M9" s="5">
        <f t="shared" si="1"/>
        <v>35101.033967999996</v>
      </c>
      <c r="N9" s="5">
        <f t="shared" si="1"/>
        <v>35101.033967999996</v>
      </c>
      <c r="O9" s="5">
        <f t="shared" si="1"/>
        <v>35269.586351999998</v>
      </c>
      <c r="P9">
        <v>252828.57599999997</v>
      </c>
      <c r="Q9">
        <v>168552.38399999999</v>
      </c>
    </row>
    <row r="10" spans="1:17">
      <c r="A10" s="40"/>
      <c r="B10" s="42"/>
      <c r="C10" s="44"/>
      <c r="D10" s="2">
        <v>8.3299999999999999E-2</v>
      </c>
      <c r="E10" s="2">
        <v>8.3299999999999999E-2</v>
      </c>
      <c r="F10" s="2">
        <v>8.3299999999999999E-2</v>
      </c>
      <c r="G10" s="2">
        <v>8.3299999999999999E-2</v>
      </c>
      <c r="H10" s="2">
        <v>8.3299999999999999E-2</v>
      </c>
      <c r="I10" s="2">
        <v>8.3299999999999999E-2</v>
      </c>
      <c r="J10" s="2">
        <v>8.3299999999999999E-2</v>
      </c>
      <c r="K10" s="2">
        <v>8.3299999999999999E-2</v>
      </c>
      <c r="L10" s="2">
        <v>8.3299999999999999E-2</v>
      </c>
      <c r="M10" s="2">
        <v>8.3299999999999999E-2</v>
      </c>
      <c r="N10" s="2">
        <v>8.3299999999999999E-2</v>
      </c>
      <c r="O10" s="2">
        <v>8.3699999999999997E-2</v>
      </c>
    </row>
    <row r="11" spans="1:17">
      <c r="A11" s="39">
        <f t="shared" ref="A11" si="2">1+A9</f>
        <v>3</v>
      </c>
      <c r="B11" s="41" t="str">
        <f>'[1]planilha iluminação pública'!$D$18</f>
        <v>Motorista Operador de Munck Guindauto</v>
      </c>
      <c r="C11" s="43">
        <f>'[1]planilha iluminação pública'!$L$18</f>
        <v>48892.800000000003</v>
      </c>
      <c r="D11" s="5">
        <f>$C$11*D12</f>
        <v>4072.7702400000003</v>
      </c>
      <c r="E11" s="5">
        <f t="shared" ref="E11:O11" si="3">$C$11*E12</f>
        <v>4072.7702400000003</v>
      </c>
      <c r="F11" s="5">
        <f t="shared" si="3"/>
        <v>4072.7702400000003</v>
      </c>
      <c r="G11" s="5">
        <f t="shared" si="3"/>
        <v>4072.7702400000003</v>
      </c>
      <c r="H11" s="5">
        <f t="shared" si="3"/>
        <v>4072.7702400000003</v>
      </c>
      <c r="I11" s="5">
        <f t="shared" si="3"/>
        <v>4072.7702400000003</v>
      </c>
      <c r="J11" s="5">
        <f t="shared" si="3"/>
        <v>4072.7702400000003</v>
      </c>
      <c r="K11" s="5">
        <f t="shared" si="3"/>
        <v>4072.7702400000003</v>
      </c>
      <c r="L11" s="5">
        <f t="shared" si="3"/>
        <v>4072.7702400000003</v>
      </c>
      <c r="M11" s="5">
        <f t="shared" si="3"/>
        <v>4072.7702400000003</v>
      </c>
      <c r="N11" s="5">
        <f t="shared" si="3"/>
        <v>4072.7702400000003</v>
      </c>
      <c r="O11" s="5">
        <f t="shared" si="3"/>
        <v>4092.3273600000002</v>
      </c>
      <c r="P11">
        <v>29335.68</v>
      </c>
      <c r="Q11">
        <v>19557.120000000003</v>
      </c>
    </row>
    <row r="12" spans="1:17">
      <c r="A12" s="40"/>
      <c r="B12" s="42"/>
      <c r="C12" s="44"/>
      <c r="D12" s="2">
        <v>8.3299999999999999E-2</v>
      </c>
      <c r="E12" s="2">
        <v>8.3299999999999999E-2</v>
      </c>
      <c r="F12" s="2">
        <v>8.3299999999999999E-2</v>
      </c>
      <c r="G12" s="2">
        <v>8.3299999999999999E-2</v>
      </c>
      <c r="H12" s="2">
        <v>8.3299999999999999E-2</v>
      </c>
      <c r="I12" s="2">
        <v>8.3299999999999999E-2</v>
      </c>
      <c r="J12" s="2">
        <v>8.3299999999999999E-2</v>
      </c>
      <c r="K12" s="2">
        <v>8.3299999999999999E-2</v>
      </c>
      <c r="L12" s="2">
        <v>8.3299999999999999E-2</v>
      </c>
      <c r="M12" s="2">
        <v>8.3299999999999999E-2</v>
      </c>
      <c r="N12" s="2">
        <v>8.3299999999999999E-2</v>
      </c>
      <c r="O12" s="2">
        <v>8.3699999999999997E-2</v>
      </c>
    </row>
    <row r="13" spans="1:17">
      <c r="A13" s="39">
        <f t="shared" ref="A13" si="4">1+A11</f>
        <v>4</v>
      </c>
      <c r="B13" s="41" t="str">
        <f>'[1]planilha iluminação pública'!$D$19</f>
        <v>Encarregado - Eletrotécnico</v>
      </c>
      <c r="C13" s="43">
        <f>'[1]planilha iluminação pública'!$L$19</f>
        <v>92355.12</v>
      </c>
      <c r="D13" s="5">
        <f>$C$13*D14</f>
        <v>7693.1814959999992</v>
      </c>
      <c r="E13" s="5">
        <f t="shared" ref="E13:O13" si="5">$C$13*E14</f>
        <v>7693.1814959999992</v>
      </c>
      <c r="F13" s="5">
        <f t="shared" si="5"/>
        <v>7693.1814959999992</v>
      </c>
      <c r="G13" s="5">
        <f t="shared" si="5"/>
        <v>7693.1814959999992</v>
      </c>
      <c r="H13" s="5">
        <f t="shared" si="5"/>
        <v>7693.1814959999992</v>
      </c>
      <c r="I13" s="5">
        <f t="shared" si="5"/>
        <v>7693.1814959999992</v>
      </c>
      <c r="J13" s="5">
        <f t="shared" si="5"/>
        <v>7693.1814959999992</v>
      </c>
      <c r="K13" s="5">
        <f t="shared" si="5"/>
        <v>7693.1814959999992</v>
      </c>
      <c r="L13" s="5">
        <f t="shared" si="5"/>
        <v>7693.1814959999992</v>
      </c>
      <c r="M13" s="5">
        <f t="shared" si="5"/>
        <v>7693.1814959999992</v>
      </c>
      <c r="N13" s="5">
        <f t="shared" si="5"/>
        <v>7693.1814959999992</v>
      </c>
      <c r="O13" s="5">
        <f t="shared" si="5"/>
        <v>7730.1235439999991</v>
      </c>
      <c r="P13">
        <v>55413.071999999993</v>
      </c>
      <c r="Q13">
        <v>36942.048000000003</v>
      </c>
    </row>
    <row r="14" spans="1:17">
      <c r="A14" s="40"/>
      <c r="B14" s="42"/>
      <c r="C14" s="44"/>
      <c r="D14" s="2">
        <v>8.3299999999999999E-2</v>
      </c>
      <c r="E14" s="2">
        <v>8.3299999999999999E-2</v>
      </c>
      <c r="F14" s="2">
        <v>8.3299999999999999E-2</v>
      </c>
      <c r="G14" s="2">
        <v>8.3299999999999999E-2</v>
      </c>
      <c r="H14" s="2">
        <v>8.3299999999999999E-2</v>
      </c>
      <c r="I14" s="2">
        <v>8.3299999999999999E-2</v>
      </c>
      <c r="J14" s="2">
        <v>8.3299999999999999E-2</v>
      </c>
      <c r="K14" s="2">
        <v>8.3299999999999999E-2</v>
      </c>
      <c r="L14" s="2">
        <v>8.3299999999999999E-2</v>
      </c>
      <c r="M14" s="2">
        <v>8.3299999999999999E-2</v>
      </c>
      <c r="N14" s="2">
        <v>8.3299999999999999E-2</v>
      </c>
      <c r="O14" s="2">
        <v>8.3699999999999997E-2</v>
      </c>
    </row>
    <row r="15" spans="1:17">
      <c r="A15" s="39">
        <f t="shared" ref="A15" si="6">1+A13</f>
        <v>5</v>
      </c>
      <c r="B15" s="41" t="str">
        <f>'[1]planilha iluminação pública'!$D$20</f>
        <v>Eletricista H.E.S</v>
      </c>
      <c r="C15" s="43">
        <f>'[1]planilha iluminação pública'!$L$20</f>
        <v>39398.400000000001</v>
      </c>
      <c r="D15" s="5">
        <f>$C$15*D16</f>
        <v>3281.88672</v>
      </c>
      <c r="E15" s="5">
        <f t="shared" ref="E15:O15" si="7">$C$15*E16</f>
        <v>3281.88672</v>
      </c>
      <c r="F15" s="5">
        <f t="shared" si="7"/>
        <v>3281.88672</v>
      </c>
      <c r="G15" s="5">
        <f t="shared" si="7"/>
        <v>3281.88672</v>
      </c>
      <c r="H15" s="5">
        <f t="shared" si="7"/>
        <v>3281.88672</v>
      </c>
      <c r="I15" s="5">
        <f t="shared" si="7"/>
        <v>3281.88672</v>
      </c>
      <c r="J15" s="5">
        <f t="shared" si="7"/>
        <v>3281.88672</v>
      </c>
      <c r="K15" s="5">
        <f t="shared" si="7"/>
        <v>3281.88672</v>
      </c>
      <c r="L15" s="5">
        <f t="shared" si="7"/>
        <v>3281.88672</v>
      </c>
      <c r="M15" s="5">
        <f t="shared" si="7"/>
        <v>3281.88672</v>
      </c>
      <c r="N15" s="5">
        <f t="shared" si="7"/>
        <v>3281.88672</v>
      </c>
      <c r="O15" s="5">
        <f t="shared" si="7"/>
        <v>3297.64608</v>
      </c>
      <c r="P15">
        <v>39398.400000000001</v>
      </c>
    </row>
    <row r="16" spans="1:17">
      <c r="A16" s="40"/>
      <c r="B16" s="42"/>
      <c r="C16" s="44"/>
      <c r="D16" s="2">
        <v>8.3299999999999999E-2</v>
      </c>
      <c r="E16" s="2">
        <v>8.3299999999999999E-2</v>
      </c>
      <c r="F16" s="2">
        <v>8.3299999999999999E-2</v>
      </c>
      <c r="G16" s="2">
        <v>8.3299999999999999E-2</v>
      </c>
      <c r="H16" s="2">
        <v>8.3299999999999999E-2</v>
      </c>
      <c r="I16" s="2">
        <v>8.3299999999999999E-2</v>
      </c>
      <c r="J16" s="2">
        <v>8.3299999999999999E-2</v>
      </c>
      <c r="K16" s="2">
        <v>8.3299999999999999E-2</v>
      </c>
      <c r="L16" s="2">
        <v>8.3299999999999999E-2</v>
      </c>
      <c r="M16" s="2">
        <v>8.3299999999999999E-2</v>
      </c>
      <c r="N16" s="2">
        <v>8.3299999999999999E-2</v>
      </c>
      <c r="O16" s="2">
        <v>8.3699999999999997E-2</v>
      </c>
    </row>
    <row r="17" spans="1:16">
      <c r="A17" s="39">
        <f t="shared" ref="A17" si="8">1+A15</f>
        <v>6</v>
      </c>
      <c r="B17" s="41" t="str">
        <f>'[1]planilha iluminação pública'!$D$21</f>
        <v>Motorista Operador de Munck Guindauto H.E.S</v>
      </c>
      <c r="C17" s="43">
        <f>'[1]planilha iluminação pública'!$L$21</f>
        <v>32002.559999999998</v>
      </c>
      <c r="D17" s="5">
        <f>$C$17*D18</f>
        <v>2665.8132479999999</v>
      </c>
      <c r="E17" s="5">
        <f t="shared" ref="E17:O17" si="9">$C$17*E18</f>
        <v>2665.8132479999999</v>
      </c>
      <c r="F17" s="5">
        <f t="shared" si="9"/>
        <v>2665.8132479999999</v>
      </c>
      <c r="G17" s="5">
        <f t="shared" si="9"/>
        <v>2665.8132479999999</v>
      </c>
      <c r="H17" s="5">
        <f t="shared" si="9"/>
        <v>2665.8132479999999</v>
      </c>
      <c r="I17" s="5">
        <f t="shared" si="9"/>
        <v>2665.8132479999999</v>
      </c>
      <c r="J17" s="5">
        <f t="shared" si="9"/>
        <v>2665.8132479999999</v>
      </c>
      <c r="K17" s="5">
        <f t="shared" si="9"/>
        <v>2665.8132479999999</v>
      </c>
      <c r="L17" s="5">
        <f t="shared" si="9"/>
        <v>2665.8132479999999</v>
      </c>
      <c r="M17" s="5">
        <f t="shared" si="9"/>
        <v>2665.8132479999999</v>
      </c>
      <c r="N17" s="5">
        <f t="shared" si="9"/>
        <v>2665.8132479999999</v>
      </c>
      <c r="O17" s="5">
        <f t="shared" si="9"/>
        <v>2678.6142719999998</v>
      </c>
      <c r="P17">
        <v>32002.559999999998</v>
      </c>
    </row>
    <row r="18" spans="1:16">
      <c r="A18" s="40"/>
      <c r="B18" s="42"/>
      <c r="C18" s="44"/>
      <c r="D18" s="2">
        <v>8.3299999999999999E-2</v>
      </c>
      <c r="E18" s="2">
        <v>8.3299999999999999E-2</v>
      </c>
      <c r="F18" s="2">
        <v>8.3299999999999999E-2</v>
      </c>
      <c r="G18" s="2">
        <v>8.3299999999999999E-2</v>
      </c>
      <c r="H18" s="2">
        <v>8.3299999999999999E-2</v>
      </c>
      <c r="I18" s="2">
        <v>8.3299999999999999E-2</v>
      </c>
      <c r="J18" s="2">
        <v>8.3299999999999999E-2</v>
      </c>
      <c r="K18" s="2">
        <v>8.3299999999999999E-2</v>
      </c>
      <c r="L18" s="2">
        <v>8.3299999999999999E-2</v>
      </c>
      <c r="M18" s="2">
        <v>8.3299999999999999E-2</v>
      </c>
      <c r="N18" s="2">
        <v>8.3299999999999999E-2</v>
      </c>
      <c r="O18" s="2">
        <v>8.3699999999999997E-2</v>
      </c>
    </row>
    <row r="19" spans="1:16">
      <c r="A19" s="39">
        <f t="shared" ref="A19" si="10">1+A17</f>
        <v>7</v>
      </c>
      <c r="B19" s="41" t="str">
        <f>'[1]planilha iluminação pública'!$D$22</f>
        <v>Eletricista / Eletricista Motorista H.E.S</v>
      </c>
      <c r="C19" s="43">
        <f>'[1]planilha iluminação pública'!$L$22</f>
        <v>40703.040000000001</v>
      </c>
      <c r="D19" s="5">
        <f>$C$19*D20</f>
        <v>3390.563232</v>
      </c>
      <c r="E19" s="5">
        <f t="shared" ref="E19:O19" si="11">$C$19*E20</f>
        <v>3390.563232</v>
      </c>
      <c r="F19" s="5">
        <f t="shared" si="11"/>
        <v>3390.563232</v>
      </c>
      <c r="G19" s="5">
        <f t="shared" si="11"/>
        <v>3390.563232</v>
      </c>
      <c r="H19" s="5">
        <f t="shared" si="11"/>
        <v>3390.563232</v>
      </c>
      <c r="I19" s="5">
        <f t="shared" si="11"/>
        <v>3390.563232</v>
      </c>
      <c r="J19" s="5">
        <f t="shared" si="11"/>
        <v>3390.563232</v>
      </c>
      <c r="K19" s="5">
        <f t="shared" si="11"/>
        <v>3390.563232</v>
      </c>
      <c r="L19" s="5">
        <f t="shared" si="11"/>
        <v>3390.563232</v>
      </c>
      <c r="M19" s="5">
        <f t="shared" si="11"/>
        <v>3390.563232</v>
      </c>
      <c r="N19" s="5">
        <f t="shared" si="11"/>
        <v>3390.563232</v>
      </c>
      <c r="O19" s="5">
        <f t="shared" si="11"/>
        <v>3406.8444479999998</v>
      </c>
      <c r="P19">
        <v>40703.040000000001</v>
      </c>
    </row>
    <row r="20" spans="1:16">
      <c r="A20" s="40"/>
      <c r="B20" s="42"/>
      <c r="C20" s="44"/>
      <c r="D20" s="2">
        <v>8.3299999999999999E-2</v>
      </c>
      <c r="E20" s="2">
        <v>8.3299999999999999E-2</v>
      </c>
      <c r="F20" s="2">
        <v>8.3299999999999999E-2</v>
      </c>
      <c r="G20" s="2">
        <v>8.3299999999999999E-2</v>
      </c>
      <c r="H20" s="2">
        <v>8.3299999999999999E-2</v>
      </c>
      <c r="I20" s="2">
        <v>8.3299999999999999E-2</v>
      </c>
      <c r="J20" s="2">
        <v>8.3299999999999999E-2</v>
      </c>
      <c r="K20" s="2">
        <v>8.3299999999999999E-2</v>
      </c>
      <c r="L20" s="2">
        <v>8.3299999999999999E-2</v>
      </c>
      <c r="M20" s="2">
        <v>8.3299999999999999E-2</v>
      </c>
      <c r="N20" s="2">
        <v>8.3299999999999999E-2</v>
      </c>
      <c r="O20" s="2">
        <v>8.3699999999999997E-2</v>
      </c>
    </row>
    <row r="21" spans="1:16">
      <c r="A21" s="39">
        <f t="shared" ref="A21" si="12">1+A19</f>
        <v>8</v>
      </c>
      <c r="B21" s="41" t="str">
        <f>'[1]planilha iluminação pública'!$D$23</f>
        <v>Serviços de manutenção com : 01 ( um ) veículo tipo caminhão munck, com capacidade mínima de 8 ton. equipado com lança de até 20 mts,  todo ferramental e equipamentos de segurança necessários para realização dos serviços de iluminação publica ou/e em evento patrocinado pelo município.</v>
      </c>
      <c r="C21" s="43">
        <f>'[1]planilha iluminação pública'!$L$23</f>
        <v>366590.4</v>
      </c>
      <c r="D21" s="5">
        <f>$C$21*D22</f>
        <v>30536.980320000002</v>
      </c>
      <c r="E21" s="5">
        <f t="shared" ref="E21:O21" si="13">$C$21*E22</f>
        <v>30536.980320000002</v>
      </c>
      <c r="F21" s="5">
        <f t="shared" si="13"/>
        <v>30536.980320000002</v>
      </c>
      <c r="G21" s="5">
        <f t="shared" si="13"/>
        <v>30536.980320000002</v>
      </c>
      <c r="H21" s="5">
        <f t="shared" si="13"/>
        <v>30536.980320000002</v>
      </c>
      <c r="I21" s="5">
        <f t="shared" si="13"/>
        <v>30536.980320000002</v>
      </c>
      <c r="J21" s="5">
        <f t="shared" si="13"/>
        <v>30536.980320000002</v>
      </c>
      <c r="K21" s="5">
        <f t="shared" si="13"/>
        <v>30536.980320000002</v>
      </c>
      <c r="L21" s="5">
        <f t="shared" si="13"/>
        <v>30536.980320000002</v>
      </c>
      <c r="M21" s="5">
        <f t="shared" si="13"/>
        <v>30536.980320000002</v>
      </c>
      <c r="N21" s="5">
        <f t="shared" si="13"/>
        <v>30536.980320000002</v>
      </c>
      <c r="O21" s="5">
        <f t="shared" si="13"/>
        <v>30683.616480000001</v>
      </c>
      <c r="P21">
        <v>366590.4</v>
      </c>
    </row>
    <row r="22" spans="1:16">
      <c r="A22" s="40"/>
      <c r="B22" s="42"/>
      <c r="C22" s="44"/>
      <c r="D22" s="2">
        <v>8.3299999999999999E-2</v>
      </c>
      <c r="E22" s="2">
        <v>8.3299999999999999E-2</v>
      </c>
      <c r="F22" s="2">
        <v>8.3299999999999999E-2</v>
      </c>
      <c r="G22" s="2">
        <v>8.3299999999999999E-2</v>
      </c>
      <c r="H22" s="2">
        <v>8.3299999999999999E-2</v>
      </c>
      <c r="I22" s="2">
        <v>8.3299999999999999E-2</v>
      </c>
      <c r="J22" s="2">
        <v>8.3299999999999999E-2</v>
      </c>
      <c r="K22" s="2">
        <v>8.3299999999999999E-2</v>
      </c>
      <c r="L22" s="2">
        <v>8.3299999999999999E-2</v>
      </c>
      <c r="M22" s="2">
        <v>8.3299999999999999E-2</v>
      </c>
      <c r="N22" s="2">
        <v>8.3299999999999999E-2</v>
      </c>
      <c r="O22" s="2">
        <v>8.3699999999999997E-2</v>
      </c>
    </row>
    <row r="23" spans="1:16">
      <c r="A23" s="39">
        <f t="shared" ref="A23" si="14">1+A21</f>
        <v>9</v>
      </c>
      <c r="B23" s="41" t="str">
        <f>'[1]planilha iluminação pública'!$D$24</f>
        <v>Serviços de manutenção com : 04 (Quatro) veículos tipo caminhonete, capacidade mínima de 01 ton. Equipado com escada giratória ou cesto elevado,  e todo o feramental e equipamentos  de segurança necessároos para realização dos serviços.</v>
      </c>
      <c r="C23" s="43">
        <f>'[1]planilha iluminação pública'!$L$24</f>
        <v>648000</v>
      </c>
      <c r="D23" s="5">
        <f>$C$23*D24</f>
        <v>53978.400000000001</v>
      </c>
      <c r="E23" s="5">
        <f t="shared" ref="E23:O23" si="15">$C$23*E24</f>
        <v>53978.400000000001</v>
      </c>
      <c r="F23" s="5">
        <f t="shared" si="15"/>
        <v>53978.400000000001</v>
      </c>
      <c r="G23" s="5">
        <f t="shared" si="15"/>
        <v>53978.400000000001</v>
      </c>
      <c r="H23" s="5">
        <f t="shared" si="15"/>
        <v>53978.400000000001</v>
      </c>
      <c r="I23" s="5">
        <f t="shared" si="15"/>
        <v>53978.400000000001</v>
      </c>
      <c r="J23" s="5">
        <f t="shared" si="15"/>
        <v>53978.400000000001</v>
      </c>
      <c r="K23" s="5">
        <f t="shared" si="15"/>
        <v>53978.400000000001</v>
      </c>
      <c r="L23" s="5">
        <f t="shared" si="15"/>
        <v>53978.400000000001</v>
      </c>
      <c r="M23" s="5">
        <f t="shared" si="15"/>
        <v>53978.400000000001</v>
      </c>
      <c r="N23" s="5">
        <f t="shared" si="15"/>
        <v>53978.400000000001</v>
      </c>
      <c r="O23" s="5">
        <f t="shared" si="15"/>
        <v>54237.599999999999</v>
      </c>
    </row>
    <row r="24" spans="1:16">
      <c r="A24" s="40"/>
      <c r="B24" s="42"/>
      <c r="C24" s="44"/>
      <c r="D24" s="2">
        <v>8.3299999999999999E-2</v>
      </c>
      <c r="E24" s="2">
        <v>8.3299999999999999E-2</v>
      </c>
      <c r="F24" s="2">
        <v>8.3299999999999999E-2</v>
      </c>
      <c r="G24" s="2">
        <v>8.3299999999999999E-2</v>
      </c>
      <c r="H24" s="2">
        <v>8.3299999999999999E-2</v>
      </c>
      <c r="I24" s="2">
        <v>8.3299999999999999E-2</v>
      </c>
      <c r="J24" s="2">
        <v>8.3299999999999999E-2</v>
      </c>
      <c r="K24" s="2">
        <v>8.3299999999999999E-2</v>
      </c>
      <c r="L24" s="2">
        <v>8.3299999999999999E-2</v>
      </c>
      <c r="M24" s="2">
        <v>8.3299999999999999E-2</v>
      </c>
      <c r="N24" s="2">
        <v>8.3299999999999999E-2</v>
      </c>
      <c r="O24" s="2">
        <v>8.3699999999999997E-2</v>
      </c>
    </row>
    <row r="25" spans="1:16">
      <c r="A25" s="39">
        <f t="shared" ref="A25" si="16">1+A23</f>
        <v>10</v>
      </c>
      <c r="B25" s="41" t="str">
        <f>'[1]planilha iluminação pública'!$D$25</f>
        <v>Serviços de manutenção com : 01 (um) veículo tipo caminhonete, capacidade mínima de 01 ton. Equipado com escada giratória ou cesto elevado,  e todo o feramental e equipamentos  de segurança necessároos para realização dos serviços para plantão de equipe</v>
      </c>
      <c r="C25" s="43">
        <f>'[1]planilha iluminação pública'!$L$25</f>
        <v>44800</v>
      </c>
      <c r="D25" s="5">
        <f>$C$25*D26</f>
        <v>3731.84</v>
      </c>
      <c r="E25" s="5">
        <f t="shared" ref="E25:O25" si="17">$C$25*E26</f>
        <v>3731.84</v>
      </c>
      <c r="F25" s="5">
        <f t="shared" si="17"/>
        <v>3731.84</v>
      </c>
      <c r="G25" s="5">
        <f t="shared" si="17"/>
        <v>3731.84</v>
      </c>
      <c r="H25" s="5">
        <f t="shared" si="17"/>
        <v>3731.84</v>
      </c>
      <c r="I25" s="5">
        <f t="shared" si="17"/>
        <v>3731.84</v>
      </c>
      <c r="J25" s="5">
        <f t="shared" si="17"/>
        <v>3731.84</v>
      </c>
      <c r="K25" s="5">
        <f t="shared" si="17"/>
        <v>3731.84</v>
      </c>
      <c r="L25" s="5">
        <f t="shared" si="17"/>
        <v>3731.84</v>
      </c>
      <c r="M25" s="5">
        <f t="shared" si="17"/>
        <v>3731.84</v>
      </c>
      <c r="N25" s="5">
        <f t="shared" si="17"/>
        <v>3731.84</v>
      </c>
      <c r="O25" s="5">
        <f t="shared" si="17"/>
        <v>3749.7599999999998</v>
      </c>
    </row>
    <row r="26" spans="1:16">
      <c r="A26" s="40"/>
      <c r="B26" s="42"/>
      <c r="C26" s="44"/>
      <c r="D26" s="2">
        <v>8.3299999999999999E-2</v>
      </c>
      <c r="E26" s="2">
        <v>8.3299999999999999E-2</v>
      </c>
      <c r="F26" s="2">
        <v>8.3299999999999999E-2</v>
      </c>
      <c r="G26" s="2">
        <v>8.3299999999999999E-2</v>
      </c>
      <c r="H26" s="2">
        <v>8.3299999999999999E-2</v>
      </c>
      <c r="I26" s="2">
        <v>8.3299999999999999E-2</v>
      </c>
      <c r="J26" s="2">
        <v>8.3299999999999999E-2</v>
      </c>
      <c r="K26" s="2">
        <v>8.3299999999999999E-2</v>
      </c>
      <c r="L26" s="2">
        <v>8.3299999999999999E-2</v>
      </c>
      <c r="M26" s="2">
        <v>8.3299999999999999E-2</v>
      </c>
      <c r="N26" s="2">
        <v>8.3299999999999999E-2</v>
      </c>
      <c r="O26" s="2">
        <v>8.3699999999999997E-2</v>
      </c>
    </row>
    <row r="27" spans="1:16">
      <c r="A27" s="39">
        <f t="shared" ref="A27" si="18">1+A25</f>
        <v>11</v>
      </c>
      <c r="B27" s="41" t="str">
        <f>'[1]planilha iluminação pública'!$D$26</f>
        <v>Travessia de vias através furo direcional de (MND) método não destrutivo: até3"</v>
      </c>
      <c r="C27" s="43">
        <f>'[1]planilha iluminação pública'!$L$26</f>
        <v>20000</v>
      </c>
      <c r="D27" s="5">
        <f>$C$27*D28</f>
        <v>1666</v>
      </c>
      <c r="E27" s="5">
        <f t="shared" ref="E27:O27" si="19">$C$27*E28</f>
        <v>1666</v>
      </c>
      <c r="F27" s="5">
        <f t="shared" si="19"/>
        <v>1666</v>
      </c>
      <c r="G27" s="5">
        <f t="shared" si="19"/>
        <v>1666</v>
      </c>
      <c r="H27" s="5">
        <f t="shared" si="19"/>
        <v>1666</v>
      </c>
      <c r="I27" s="5">
        <f t="shared" si="19"/>
        <v>1666</v>
      </c>
      <c r="J27" s="5">
        <f t="shared" si="19"/>
        <v>1666</v>
      </c>
      <c r="K27" s="5">
        <f t="shared" si="19"/>
        <v>1666</v>
      </c>
      <c r="L27" s="5">
        <f t="shared" si="19"/>
        <v>1666</v>
      </c>
      <c r="M27" s="5">
        <f t="shared" si="19"/>
        <v>1666</v>
      </c>
      <c r="N27" s="5">
        <f t="shared" si="19"/>
        <v>1666</v>
      </c>
      <c r="O27" s="5">
        <f t="shared" si="19"/>
        <v>1674</v>
      </c>
    </row>
    <row r="28" spans="1:16">
      <c r="A28" s="40"/>
      <c r="B28" s="42"/>
      <c r="C28" s="44"/>
      <c r="D28" s="2">
        <v>8.3299999999999999E-2</v>
      </c>
      <c r="E28" s="2">
        <v>8.3299999999999999E-2</v>
      </c>
      <c r="F28" s="2">
        <v>8.3299999999999999E-2</v>
      </c>
      <c r="G28" s="2">
        <v>8.3299999999999999E-2</v>
      </c>
      <c r="H28" s="2">
        <v>8.3299999999999999E-2</v>
      </c>
      <c r="I28" s="2">
        <v>8.3299999999999999E-2</v>
      </c>
      <c r="J28" s="2">
        <v>8.3299999999999999E-2</v>
      </c>
      <c r="K28" s="2">
        <v>8.3299999999999999E-2</v>
      </c>
      <c r="L28" s="2">
        <v>8.3299999999999999E-2</v>
      </c>
      <c r="M28" s="2">
        <v>8.3299999999999999E-2</v>
      </c>
      <c r="N28" s="2">
        <v>8.3299999999999999E-2</v>
      </c>
      <c r="O28" s="2">
        <v>8.3699999999999997E-2</v>
      </c>
    </row>
    <row r="29" spans="1:16">
      <c r="A29" s="39">
        <f t="shared" ref="A29" si="20">1+A27</f>
        <v>12</v>
      </c>
      <c r="B29" s="41" t="str">
        <f>'[1]planilha iluminação pública'!$D$27</f>
        <v>Abrir e fechar valetas de no minimo 70 cm profundidade e 40 cm largura</v>
      </c>
      <c r="C29" s="43">
        <f>'[1]planilha iluminação pública'!$L$27</f>
        <v>7500</v>
      </c>
      <c r="D29" s="5">
        <f>$C$29*D30</f>
        <v>624.75</v>
      </c>
      <c r="E29" s="5">
        <f t="shared" ref="E29:O29" si="21">$C$29*E30</f>
        <v>624.75</v>
      </c>
      <c r="F29" s="5">
        <f t="shared" si="21"/>
        <v>624.75</v>
      </c>
      <c r="G29" s="5">
        <f t="shared" si="21"/>
        <v>624.75</v>
      </c>
      <c r="H29" s="5">
        <f t="shared" si="21"/>
        <v>624.75</v>
      </c>
      <c r="I29" s="5">
        <f t="shared" si="21"/>
        <v>624.75</v>
      </c>
      <c r="J29" s="5">
        <f t="shared" si="21"/>
        <v>624.75</v>
      </c>
      <c r="K29" s="5">
        <f t="shared" si="21"/>
        <v>624.75</v>
      </c>
      <c r="L29" s="5">
        <f t="shared" si="21"/>
        <v>624.75</v>
      </c>
      <c r="M29" s="5">
        <f t="shared" si="21"/>
        <v>624.75</v>
      </c>
      <c r="N29" s="5">
        <f t="shared" si="21"/>
        <v>624.75</v>
      </c>
      <c r="O29" s="5">
        <f t="shared" si="21"/>
        <v>627.75</v>
      </c>
    </row>
    <row r="30" spans="1:16">
      <c r="A30" s="40"/>
      <c r="B30" s="42"/>
      <c r="C30" s="44"/>
      <c r="D30" s="2">
        <v>8.3299999999999999E-2</v>
      </c>
      <c r="E30" s="2">
        <v>8.3299999999999999E-2</v>
      </c>
      <c r="F30" s="2">
        <v>8.3299999999999999E-2</v>
      </c>
      <c r="G30" s="2">
        <v>8.3299999999999999E-2</v>
      </c>
      <c r="H30" s="2">
        <v>8.3299999999999999E-2</v>
      </c>
      <c r="I30" s="2">
        <v>8.3299999999999999E-2</v>
      </c>
      <c r="J30" s="2">
        <v>8.3299999999999999E-2</v>
      </c>
      <c r="K30" s="2">
        <v>8.3299999999999999E-2</v>
      </c>
      <c r="L30" s="2">
        <v>8.3299999999999999E-2</v>
      </c>
      <c r="M30" s="2">
        <v>8.3299999999999999E-2</v>
      </c>
      <c r="N30" s="2">
        <v>8.3299999999999999E-2</v>
      </c>
      <c r="O30" s="2">
        <v>8.3699999999999997E-2</v>
      </c>
    </row>
    <row r="31" spans="1:16">
      <c r="A31" s="39">
        <f t="shared" ref="A31" si="22">1+A29</f>
        <v>13</v>
      </c>
      <c r="B31" s="41" t="str">
        <f>'[1]planilha iluminação pública'!$D$28</f>
        <v>Locação, instalação e retirada de transformador,  225 KVA Trifásico 13.8 -220/127 período de 1 a 4 dias</v>
      </c>
      <c r="C31" s="43">
        <f>'[1]planilha iluminação pública'!$L$28</f>
        <v>29466.666666666668</v>
      </c>
      <c r="D31" s="5">
        <f>$C$31*D32</f>
        <v>0</v>
      </c>
      <c r="E31" s="5">
        <f t="shared" ref="E31:O31" si="23">$C$31*E32</f>
        <v>0</v>
      </c>
      <c r="F31" s="5">
        <f t="shared" si="23"/>
        <v>0</v>
      </c>
      <c r="G31" s="5">
        <f t="shared" si="23"/>
        <v>0</v>
      </c>
      <c r="H31" s="5">
        <f t="shared" si="23"/>
        <v>0</v>
      </c>
      <c r="I31" s="5">
        <f t="shared" si="23"/>
        <v>0</v>
      </c>
      <c r="J31" s="5">
        <f t="shared" si="23"/>
        <v>0</v>
      </c>
      <c r="K31" s="5">
        <f t="shared" si="23"/>
        <v>0</v>
      </c>
      <c r="L31" s="5">
        <f t="shared" si="23"/>
        <v>0</v>
      </c>
      <c r="M31" s="5">
        <f t="shared" si="23"/>
        <v>0</v>
      </c>
      <c r="N31" s="5">
        <f t="shared" si="23"/>
        <v>0</v>
      </c>
      <c r="O31" s="5">
        <f t="shared" si="23"/>
        <v>29466.666666666668</v>
      </c>
    </row>
    <row r="32" spans="1:16">
      <c r="A32" s="40"/>
      <c r="B32" s="42"/>
      <c r="C32" s="4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1</v>
      </c>
    </row>
    <row r="33" spans="1:15">
      <c r="A33" s="39">
        <f t="shared" ref="A33:A35" si="24">1+A31</f>
        <v>14</v>
      </c>
      <c r="B33" s="41" t="str">
        <f>'[1]planilha iluminação pública'!$D$29</f>
        <v>Locação, instalação e retirada de transformador,  150KVA Trifásico 13.8 -220/127 período de 1 a 4 dias</v>
      </c>
      <c r="C33" s="43">
        <f>'[1]planilha iluminação pública'!$L$29</f>
        <v>28000</v>
      </c>
      <c r="D33" s="5">
        <f>$C$33*D34</f>
        <v>0</v>
      </c>
      <c r="E33" s="5">
        <f t="shared" ref="E33:O33" si="25">$C$33*E34</f>
        <v>0</v>
      </c>
      <c r="F33" s="5">
        <f t="shared" si="25"/>
        <v>0</v>
      </c>
      <c r="G33" s="5">
        <f t="shared" si="25"/>
        <v>0</v>
      </c>
      <c r="H33" s="5">
        <f t="shared" si="25"/>
        <v>0</v>
      </c>
      <c r="I33" s="5">
        <f t="shared" si="25"/>
        <v>0</v>
      </c>
      <c r="J33" s="5">
        <f t="shared" si="25"/>
        <v>0</v>
      </c>
      <c r="K33" s="5">
        <f t="shared" si="25"/>
        <v>0</v>
      </c>
      <c r="L33" s="5">
        <f t="shared" si="25"/>
        <v>0</v>
      </c>
      <c r="M33" s="5">
        <f t="shared" si="25"/>
        <v>0</v>
      </c>
      <c r="N33" s="5">
        <f t="shared" si="25"/>
        <v>0</v>
      </c>
      <c r="O33" s="5">
        <f t="shared" si="25"/>
        <v>28000</v>
      </c>
    </row>
    <row r="34" spans="1:15">
      <c r="A34" s="40"/>
      <c r="B34" s="42"/>
      <c r="C34" s="4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>
        <v>1</v>
      </c>
    </row>
    <row r="35" spans="1:15">
      <c r="A35" s="39">
        <f t="shared" si="24"/>
        <v>15</v>
      </c>
      <c r="B35" s="41" t="str">
        <f>'[1]planilha iluminação pública'!$D$30</f>
        <v>Locação, instalação e retirada de transformador,  30 a 75 KVA Trifásico 13.8 -220/127 período de 1 a 4 dias</v>
      </c>
      <c r="C35" s="43">
        <f>'[1]planilha iluminação pública'!$L$30</f>
        <v>13733.333333333334</v>
      </c>
      <c r="D35" s="5">
        <f>$C$35*D36</f>
        <v>0</v>
      </c>
      <c r="E35" s="5">
        <f t="shared" ref="E35:O35" si="26">$C$35*E36</f>
        <v>0</v>
      </c>
      <c r="F35" s="5">
        <f t="shared" si="26"/>
        <v>0</v>
      </c>
      <c r="G35" s="5">
        <f t="shared" si="26"/>
        <v>0</v>
      </c>
      <c r="H35" s="5">
        <f t="shared" si="26"/>
        <v>0</v>
      </c>
      <c r="I35" s="5">
        <f t="shared" si="26"/>
        <v>0</v>
      </c>
      <c r="J35" s="5">
        <f t="shared" si="26"/>
        <v>0</v>
      </c>
      <c r="K35" s="5">
        <f t="shared" si="26"/>
        <v>0</v>
      </c>
      <c r="L35" s="5">
        <f t="shared" si="26"/>
        <v>0</v>
      </c>
      <c r="M35" s="5">
        <f t="shared" si="26"/>
        <v>0</v>
      </c>
      <c r="N35" s="5">
        <f t="shared" si="26"/>
        <v>0</v>
      </c>
      <c r="O35" s="5">
        <f t="shared" si="26"/>
        <v>13733.333333333334</v>
      </c>
    </row>
    <row r="36" spans="1:15">
      <c r="A36" s="40"/>
      <c r="B36" s="42"/>
      <c r="C36" s="4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>
        <v>1</v>
      </c>
    </row>
    <row r="37" spans="1:15" ht="20.100000000000001" customHeight="1">
      <c r="A37" s="45" t="s">
        <v>0</v>
      </c>
      <c r="B37" s="45"/>
      <c r="C37" s="46">
        <f>SUM(C7:C36)</f>
        <v>2081574.6400000001</v>
      </c>
      <c r="D37" s="4">
        <f>D7+D9+D11+D13+D15+D17+D19+D21+D23+D25+D27+D29+D31+D33+D35</f>
        <v>167464.20751199999</v>
      </c>
      <c r="E37" s="4">
        <f t="shared" ref="E37:O37" si="27">E7+E9+E11+E13+E15+E17+E19+E21+E23+E25+E27+E29+E31+E33+E35</f>
        <v>167464.20751199999</v>
      </c>
      <c r="F37" s="4">
        <f t="shared" si="27"/>
        <v>167464.20751199999</v>
      </c>
      <c r="G37" s="4">
        <f t="shared" si="27"/>
        <v>167464.20751199999</v>
      </c>
      <c r="H37" s="4">
        <f t="shared" si="27"/>
        <v>167464.20751199999</v>
      </c>
      <c r="I37" s="4">
        <f t="shared" si="27"/>
        <v>167464.20751199999</v>
      </c>
      <c r="J37" s="4">
        <f t="shared" si="27"/>
        <v>167464.20751199999</v>
      </c>
      <c r="K37" s="4">
        <f t="shared" si="27"/>
        <v>167464.20751199999</v>
      </c>
      <c r="L37" s="4">
        <f t="shared" si="27"/>
        <v>167464.20751199999</v>
      </c>
      <c r="M37" s="4">
        <f t="shared" si="27"/>
        <v>167464.20751199999</v>
      </c>
      <c r="N37" s="4">
        <f t="shared" si="27"/>
        <v>167464.20751199999</v>
      </c>
      <c r="O37" s="4">
        <f t="shared" si="27"/>
        <v>239468.35736800003</v>
      </c>
    </row>
    <row r="38" spans="1:15" ht="20.100000000000001" customHeight="1">
      <c r="A38" s="45"/>
      <c r="B38" s="45"/>
      <c r="C38" s="4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41" spans="1:15">
      <c r="H41" t="s">
        <v>6</v>
      </c>
    </row>
    <row r="42" spans="1:15" ht="26.25">
      <c r="D42" s="7">
        <v>2014</v>
      </c>
      <c r="E42" s="36">
        <f>SUM(D37:E37)</f>
        <v>334928.41502399999</v>
      </c>
      <c r="F42" s="36"/>
    </row>
    <row r="43" spans="1:15" ht="26.25">
      <c r="D43" s="7">
        <v>2015</v>
      </c>
      <c r="E43" s="37">
        <f>SUM(F37:O37)</f>
        <v>1746646.2249760001</v>
      </c>
      <c r="F43" s="37"/>
    </row>
    <row r="44" spans="1:15" ht="26.25">
      <c r="D44" s="7" t="s">
        <v>0</v>
      </c>
      <c r="E44" s="38">
        <f>E43+E42</f>
        <v>2081574.6400000001</v>
      </c>
      <c r="F44" s="38"/>
    </row>
  </sheetData>
  <mergeCells count="70">
    <mergeCell ref="P3:P6"/>
    <mergeCell ref="Q3:Q6"/>
    <mergeCell ref="B15:B16"/>
    <mergeCell ref="B17:B18"/>
    <mergeCell ref="B11:B12"/>
    <mergeCell ref="A4:I4"/>
    <mergeCell ref="A7:A8"/>
    <mergeCell ref="B7:B8"/>
    <mergeCell ref="C7:C8"/>
    <mergeCell ref="G5:G6"/>
    <mergeCell ref="H5:H6"/>
    <mergeCell ref="I5:I6"/>
    <mergeCell ref="A5:A6"/>
    <mergeCell ref="B5:B6"/>
    <mergeCell ref="C5:C6"/>
    <mergeCell ref="D5:D6"/>
    <mergeCell ref="M5:M6"/>
    <mergeCell ref="N5:N6"/>
    <mergeCell ref="O5:O6"/>
    <mergeCell ref="E5:E6"/>
    <mergeCell ref="F5:F6"/>
    <mergeCell ref="K5:K6"/>
    <mergeCell ref="L5:L6"/>
    <mergeCell ref="A19:A20"/>
    <mergeCell ref="B19:B20"/>
    <mergeCell ref="C19:C20"/>
    <mergeCell ref="C9:C10"/>
    <mergeCell ref="C11:C12"/>
    <mergeCell ref="C13:C14"/>
    <mergeCell ref="C15:C16"/>
    <mergeCell ref="C17:C18"/>
    <mergeCell ref="A17:A18"/>
    <mergeCell ref="A15:A16"/>
    <mergeCell ref="A13:A14"/>
    <mergeCell ref="A11:A12"/>
    <mergeCell ref="A9:A10"/>
    <mergeCell ref="B9:B10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:O2"/>
    <mergeCell ref="A3:O3"/>
    <mergeCell ref="A31:A32"/>
    <mergeCell ref="B31:B32"/>
    <mergeCell ref="C31:C32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B13:B14"/>
    <mergeCell ref="J5:J6"/>
    <mergeCell ref="E42:F42"/>
    <mergeCell ref="E43:F43"/>
    <mergeCell ref="E44:F44"/>
    <mergeCell ref="A35:A36"/>
    <mergeCell ref="B35:B36"/>
    <mergeCell ref="C35:C36"/>
    <mergeCell ref="A37:B38"/>
    <mergeCell ref="C37:C38"/>
  </mergeCells>
  <pageMargins left="0.51181102362204722" right="0.51181102362204722" top="0.78740157480314965" bottom="0.78740157480314965" header="0.31496062992125984" footer="0.31496062992125984"/>
  <pageSetup paperSize="9" scale="41" orientation="landscape" r:id="rId1"/>
  <legacyDrawing r:id="rId2"/>
  <oleObjects>
    <oleObject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R75"/>
  <sheetViews>
    <sheetView tabSelected="1" view="pageBreakPreview" zoomScale="80" zoomScaleNormal="55" zoomScaleSheetLayoutView="80" workbookViewId="0">
      <selection activeCell="A3" sqref="A3:O3"/>
    </sheetView>
  </sheetViews>
  <sheetFormatPr defaultRowHeight="15"/>
  <cols>
    <col min="1" max="1" width="9.42578125" bestFit="1" customWidth="1"/>
    <col min="2" max="2" width="37.28515625" style="6" bestFit="1" customWidth="1"/>
    <col min="3" max="3" width="23.28515625" bestFit="1" customWidth="1"/>
    <col min="4" max="7" width="21.5703125" bestFit="1" customWidth="1"/>
    <col min="8" max="13" width="21.5703125" customWidth="1"/>
    <col min="14" max="15" width="21.5703125" bestFit="1" customWidth="1"/>
    <col min="16" max="16" width="23.28515625" bestFit="1" customWidth="1"/>
    <col min="17" max="17" width="20.42578125" bestFit="1" customWidth="1"/>
    <col min="18" max="18" width="15" bestFit="1" customWidth="1"/>
  </cols>
  <sheetData>
    <row r="1" spans="1:18" ht="75" customHeight="1">
      <c r="E1" s="32">
        <v>0.6</v>
      </c>
      <c r="F1" s="32">
        <v>0.4</v>
      </c>
    </row>
    <row r="2" spans="1:18" ht="50.1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</row>
    <row r="3" spans="1:18" s="1" customFormat="1" ht="39.950000000000003" customHeight="1">
      <c r="A3" s="51" t="s">
        <v>12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56" t="s">
        <v>6</v>
      </c>
      <c r="Q3" s="56" t="s">
        <v>7</v>
      </c>
    </row>
    <row r="4" spans="1:18" s="1" customFormat="1" ht="39.950000000000003" customHeight="1">
      <c r="A4" s="57"/>
      <c r="B4" s="57"/>
      <c r="C4" s="57"/>
      <c r="D4" s="57"/>
      <c r="E4" s="57"/>
      <c r="F4" s="57"/>
      <c r="G4" s="57"/>
      <c r="H4" s="57"/>
      <c r="I4" s="57"/>
      <c r="P4" s="56"/>
      <c r="Q4" s="56"/>
    </row>
    <row r="5" spans="1:18" ht="15" customHeight="1">
      <c r="A5" s="58" t="s">
        <v>2</v>
      </c>
      <c r="B5" s="59" t="s">
        <v>3</v>
      </c>
      <c r="C5" s="60" t="s">
        <v>4</v>
      </c>
      <c r="D5" s="54">
        <v>41944</v>
      </c>
      <c r="E5" s="54">
        <v>41974</v>
      </c>
      <c r="F5" s="54">
        <v>42005</v>
      </c>
      <c r="G5" s="54">
        <v>42036</v>
      </c>
      <c r="H5" s="54">
        <v>42064</v>
      </c>
      <c r="I5" s="54">
        <v>42095</v>
      </c>
      <c r="J5" s="54">
        <v>42125</v>
      </c>
      <c r="K5" s="54">
        <v>42156</v>
      </c>
      <c r="L5" s="54">
        <v>42186</v>
      </c>
      <c r="M5" s="54">
        <v>42217</v>
      </c>
      <c r="N5" s="54">
        <v>42248</v>
      </c>
      <c r="O5" s="54">
        <v>42278</v>
      </c>
      <c r="P5" s="56"/>
      <c r="Q5" s="56"/>
    </row>
    <row r="6" spans="1:18">
      <c r="A6" s="58"/>
      <c r="B6" s="59"/>
      <c r="C6" s="60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  <c r="Q6" s="56"/>
    </row>
    <row r="7" spans="1:18" ht="15.75" hidden="1">
      <c r="A7" s="8"/>
      <c r="B7" s="9"/>
      <c r="C7" s="43">
        <f>'[1]planilha iluminação pública'!$L$16</f>
        <v>248751.35999999999</v>
      </c>
      <c r="D7" s="17">
        <f>D9*$E$1</f>
        <v>12432.592972799997</v>
      </c>
      <c r="E7" s="11">
        <f>E9*$E$1</f>
        <v>12432.592972799997</v>
      </c>
      <c r="F7" s="11">
        <f>F9*$E$1</f>
        <v>12432.592972799997</v>
      </c>
      <c r="G7" s="11">
        <f t="shared" ref="G7:O7" si="0">G9*$E$1</f>
        <v>12432.592972799997</v>
      </c>
      <c r="H7" s="11">
        <f t="shared" si="0"/>
        <v>12432.592972799997</v>
      </c>
      <c r="I7" s="11">
        <f t="shared" si="0"/>
        <v>12432.592972799997</v>
      </c>
      <c r="J7" s="11">
        <f t="shared" si="0"/>
        <v>12432.592972799997</v>
      </c>
      <c r="K7" s="11">
        <f t="shared" si="0"/>
        <v>12432.592972799997</v>
      </c>
      <c r="L7" s="11">
        <f t="shared" si="0"/>
        <v>12432.592972799997</v>
      </c>
      <c r="M7" s="11">
        <f t="shared" si="0"/>
        <v>12432.592972799997</v>
      </c>
      <c r="N7" s="11">
        <f t="shared" si="0"/>
        <v>12432.592972799997</v>
      </c>
      <c r="O7" s="11">
        <f t="shared" si="0"/>
        <v>12492.293299199999</v>
      </c>
      <c r="P7" s="12">
        <f>SUM(D7:O7)</f>
        <v>149250.81599999993</v>
      </c>
      <c r="R7" s="13"/>
    </row>
    <row r="8" spans="1:18" ht="15.75" hidden="1">
      <c r="A8" s="8"/>
      <c r="B8" s="9"/>
      <c r="C8" s="61"/>
      <c r="D8" s="18">
        <f>D9*$F$1</f>
        <v>8288.3953151999995</v>
      </c>
      <c r="E8" s="11">
        <f>E9*$F$1</f>
        <v>8288.3953151999995</v>
      </c>
      <c r="F8" s="11">
        <f>F9*$F$1</f>
        <v>8288.3953151999995</v>
      </c>
      <c r="G8" s="11">
        <f t="shared" ref="G8:O8" si="1">G9*$F$1</f>
        <v>8288.3953151999995</v>
      </c>
      <c r="H8" s="11">
        <f t="shared" si="1"/>
        <v>8288.3953151999995</v>
      </c>
      <c r="I8" s="11">
        <f t="shared" si="1"/>
        <v>8288.3953151999995</v>
      </c>
      <c r="J8" s="11">
        <f t="shared" si="1"/>
        <v>8288.3953151999995</v>
      </c>
      <c r="K8" s="11">
        <f t="shared" si="1"/>
        <v>8288.3953151999995</v>
      </c>
      <c r="L8" s="11">
        <f t="shared" si="1"/>
        <v>8288.3953151999995</v>
      </c>
      <c r="M8" s="11">
        <f t="shared" si="1"/>
        <v>8288.3953151999995</v>
      </c>
      <c r="N8" s="11">
        <f t="shared" si="1"/>
        <v>8288.3953151999995</v>
      </c>
      <c r="O8" s="11">
        <f t="shared" si="1"/>
        <v>8328.1955328000004</v>
      </c>
      <c r="P8" s="10"/>
      <c r="Q8" s="12">
        <f>SUM(D8:O8)</f>
        <v>99500.544000000024</v>
      </c>
    </row>
    <row r="9" spans="1:18">
      <c r="A9" s="39">
        <v>1</v>
      </c>
      <c r="B9" s="41" t="str">
        <f>'[1]planilha iluminação pública'!$D$16</f>
        <v>Eletricista / Eletricista Motorista</v>
      </c>
      <c r="C9" s="61"/>
      <c r="D9" s="5">
        <f t="shared" ref="D9:O9" si="2">$C$7*D10</f>
        <v>20720.988287999997</v>
      </c>
      <c r="E9" s="5">
        <f t="shared" si="2"/>
        <v>20720.988287999997</v>
      </c>
      <c r="F9" s="5">
        <f t="shared" si="2"/>
        <v>20720.988287999997</v>
      </c>
      <c r="G9" s="5">
        <f t="shared" si="2"/>
        <v>20720.988287999997</v>
      </c>
      <c r="H9" s="5">
        <f t="shared" si="2"/>
        <v>20720.988287999997</v>
      </c>
      <c r="I9" s="5">
        <f t="shared" si="2"/>
        <v>20720.988287999997</v>
      </c>
      <c r="J9" s="5">
        <f t="shared" si="2"/>
        <v>20720.988287999997</v>
      </c>
      <c r="K9" s="5">
        <f t="shared" si="2"/>
        <v>20720.988287999997</v>
      </c>
      <c r="L9" s="5">
        <f t="shared" si="2"/>
        <v>20720.988287999997</v>
      </c>
      <c r="M9" s="5">
        <f t="shared" si="2"/>
        <v>20720.988287999997</v>
      </c>
      <c r="N9" s="5">
        <f t="shared" si="2"/>
        <v>20720.988287999997</v>
      </c>
      <c r="O9" s="5">
        <f t="shared" si="2"/>
        <v>20820.488831999999</v>
      </c>
    </row>
    <row r="10" spans="1:18">
      <c r="A10" s="40"/>
      <c r="B10" s="42"/>
      <c r="C10" s="44"/>
      <c r="D10" s="2">
        <v>8.3299999999999999E-2</v>
      </c>
      <c r="E10" s="2">
        <v>8.3299999999999999E-2</v>
      </c>
      <c r="F10" s="2">
        <v>8.3299999999999999E-2</v>
      </c>
      <c r="G10" s="2">
        <v>8.3299999999999999E-2</v>
      </c>
      <c r="H10" s="2">
        <v>8.3299999999999999E-2</v>
      </c>
      <c r="I10" s="2">
        <v>8.3299999999999999E-2</v>
      </c>
      <c r="J10" s="2">
        <v>8.3299999999999999E-2</v>
      </c>
      <c r="K10" s="2">
        <v>8.3299999999999999E-2</v>
      </c>
      <c r="L10" s="2">
        <v>8.3299999999999999E-2</v>
      </c>
      <c r="M10" s="2">
        <v>8.3299999999999999E-2</v>
      </c>
      <c r="N10" s="2">
        <v>8.3299999999999999E-2</v>
      </c>
      <c r="O10" s="2">
        <v>8.3699999999999997E-2</v>
      </c>
    </row>
    <row r="11" spans="1:18" hidden="1">
      <c r="A11" s="14"/>
      <c r="B11" s="15"/>
      <c r="C11" s="43">
        <f>'[1]planilha iluminação pública'!$L$17</f>
        <v>421380.95999999996</v>
      </c>
      <c r="D11" s="17">
        <f>D13*$E$1</f>
        <v>21060.620380799995</v>
      </c>
      <c r="E11" s="11">
        <f t="shared" ref="E11:O11" si="3">E13*$E$1</f>
        <v>21060.620380799995</v>
      </c>
      <c r="F11" s="11">
        <f t="shared" si="3"/>
        <v>21060.620380799995</v>
      </c>
      <c r="G11" s="11">
        <f t="shared" si="3"/>
        <v>21060.620380799995</v>
      </c>
      <c r="H11" s="11">
        <f t="shared" si="3"/>
        <v>21060.620380799995</v>
      </c>
      <c r="I11" s="11">
        <f t="shared" si="3"/>
        <v>21060.620380799995</v>
      </c>
      <c r="J11" s="11">
        <f t="shared" si="3"/>
        <v>21060.620380799995</v>
      </c>
      <c r="K11" s="11">
        <f t="shared" si="3"/>
        <v>21060.620380799995</v>
      </c>
      <c r="L11" s="11">
        <f t="shared" si="3"/>
        <v>21060.620380799995</v>
      </c>
      <c r="M11" s="11">
        <f t="shared" si="3"/>
        <v>21060.620380799995</v>
      </c>
      <c r="N11" s="11">
        <f t="shared" si="3"/>
        <v>21060.620380799995</v>
      </c>
      <c r="O11" s="11">
        <f t="shared" si="3"/>
        <v>21161.7518112</v>
      </c>
      <c r="P11" s="12">
        <f>SUM(D11:O11)</f>
        <v>252828.57599999991</v>
      </c>
    </row>
    <row r="12" spans="1:18" hidden="1">
      <c r="A12" s="14"/>
      <c r="B12" s="15"/>
      <c r="C12" s="61"/>
      <c r="D12" s="18">
        <f>D13*$F$1</f>
        <v>14040.413587199999</v>
      </c>
      <c r="E12" s="11">
        <f t="shared" ref="E12:O12" si="4">E13*$F$1</f>
        <v>14040.413587199999</v>
      </c>
      <c r="F12" s="11">
        <f t="shared" si="4"/>
        <v>14040.413587199999</v>
      </c>
      <c r="G12" s="11">
        <f t="shared" si="4"/>
        <v>14040.413587199999</v>
      </c>
      <c r="H12" s="11">
        <f t="shared" si="4"/>
        <v>14040.413587199999</v>
      </c>
      <c r="I12" s="11">
        <f t="shared" si="4"/>
        <v>14040.413587199999</v>
      </c>
      <c r="J12" s="11">
        <f t="shared" si="4"/>
        <v>14040.413587199999</v>
      </c>
      <c r="K12" s="11">
        <f t="shared" si="4"/>
        <v>14040.413587199999</v>
      </c>
      <c r="L12" s="11">
        <f t="shared" si="4"/>
        <v>14040.413587199999</v>
      </c>
      <c r="M12" s="11">
        <f t="shared" si="4"/>
        <v>14040.413587199999</v>
      </c>
      <c r="N12" s="11">
        <f t="shared" si="4"/>
        <v>14040.413587199999</v>
      </c>
      <c r="O12" s="11">
        <f t="shared" si="4"/>
        <v>14107.8345408</v>
      </c>
      <c r="P12" s="10"/>
      <c r="Q12" s="12">
        <f>SUM(D12:O12)</f>
        <v>168552.38399999999</v>
      </c>
    </row>
    <row r="13" spans="1:18">
      <c r="A13" s="39">
        <f>1+A9</f>
        <v>2</v>
      </c>
      <c r="B13" s="41" t="str">
        <f>'[1]planilha iluminação pública'!$D$17</f>
        <v xml:space="preserve">Eletricista </v>
      </c>
      <c r="C13" s="61"/>
      <c r="D13" s="5">
        <f t="shared" ref="D13:O13" si="5">$C$11*D14</f>
        <v>35101.033967999996</v>
      </c>
      <c r="E13" s="5">
        <f t="shared" si="5"/>
        <v>35101.033967999996</v>
      </c>
      <c r="F13" s="5">
        <f t="shared" si="5"/>
        <v>35101.033967999996</v>
      </c>
      <c r="G13" s="5">
        <f t="shared" si="5"/>
        <v>35101.033967999996</v>
      </c>
      <c r="H13" s="5">
        <f t="shared" si="5"/>
        <v>35101.033967999996</v>
      </c>
      <c r="I13" s="5">
        <f t="shared" si="5"/>
        <v>35101.033967999996</v>
      </c>
      <c r="J13" s="5">
        <f t="shared" si="5"/>
        <v>35101.033967999996</v>
      </c>
      <c r="K13" s="5">
        <f t="shared" si="5"/>
        <v>35101.033967999996</v>
      </c>
      <c r="L13" s="5">
        <f t="shared" si="5"/>
        <v>35101.033967999996</v>
      </c>
      <c r="M13" s="5">
        <f t="shared" si="5"/>
        <v>35101.033967999996</v>
      </c>
      <c r="N13" s="5">
        <f t="shared" si="5"/>
        <v>35101.033967999996</v>
      </c>
      <c r="O13" s="5">
        <f t="shared" si="5"/>
        <v>35269.586351999998</v>
      </c>
    </row>
    <row r="14" spans="1:18">
      <c r="A14" s="40"/>
      <c r="B14" s="42"/>
      <c r="C14" s="44"/>
      <c r="D14" s="2">
        <v>8.3299999999999999E-2</v>
      </c>
      <c r="E14" s="2">
        <v>8.3299999999999999E-2</v>
      </c>
      <c r="F14" s="2">
        <v>8.3299999999999999E-2</v>
      </c>
      <c r="G14" s="2">
        <v>8.3299999999999999E-2</v>
      </c>
      <c r="H14" s="2">
        <v>8.3299999999999999E-2</v>
      </c>
      <c r="I14" s="2">
        <v>8.3299999999999999E-2</v>
      </c>
      <c r="J14" s="2">
        <v>8.3299999999999999E-2</v>
      </c>
      <c r="K14" s="2">
        <v>8.3299999999999999E-2</v>
      </c>
      <c r="L14" s="2">
        <v>8.3299999999999999E-2</v>
      </c>
      <c r="M14" s="2">
        <v>8.3299999999999999E-2</v>
      </c>
      <c r="N14" s="2">
        <v>8.3299999999999999E-2</v>
      </c>
      <c r="O14" s="2">
        <v>8.3699999999999997E-2</v>
      </c>
    </row>
    <row r="15" spans="1:18" hidden="1">
      <c r="A15" s="14"/>
      <c r="B15" s="15"/>
      <c r="C15" s="43">
        <f>'[1]planilha iluminação pública'!$L$18</f>
        <v>48892.800000000003</v>
      </c>
      <c r="D15" s="17">
        <f t="shared" ref="D15:O15" si="6">D17*$E$1</f>
        <v>2443.6621439999999</v>
      </c>
      <c r="E15" s="11">
        <f t="shared" si="6"/>
        <v>2443.6621439999999</v>
      </c>
      <c r="F15" s="11">
        <f t="shared" si="6"/>
        <v>2443.6621439999999</v>
      </c>
      <c r="G15" s="11">
        <f t="shared" si="6"/>
        <v>2443.6621439999999</v>
      </c>
      <c r="H15" s="11">
        <f t="shared" si="6"/>
        <v>2443.6621439999999</v>
      </c>
      <c r="I15" s="11">
        <f t="shared" si="6"/>
        <v>2443.6621439999999</v>
      </c>
      <c r="J15" s="11">
        <f t="shared" si="6"/>
        <v>2443.6621439999999</v>
      </c>
      <c r="K15" s="11">
        <f t="shared" si="6"/>
        <v>2443.6621439999999</v>
      </c>
      <c r="L15" s="11">
        <f t="shared" si="6"/>
        <v>2443.6621439999999</v>
      </c>
      <c r="M15" s="11">
        <f t="shared" si="6"/>
        <v>2443.6621439999999</v>
      </c>
      <c r="N15" s="11">
        <f t="shared" si="6"/>
        <v>2443.6621439999999</v>
      </c>
      <c r="O15" s="11">
        <f t="shared" si="6"/>
        <v>2455.396416</v>
      </c>
      <c r="P15" s="12">
        <f>SUM(D15:O15)</f>
        <v>29335.680000000004</v>
      </c>
    </row>
    <row r="16" spans="1:18" hidden="1">
      <c r="A16" s="14"/>
      <c r="B16" s="15"/>
      <c r="C16" s="61"/>
      <c r="D16" s="18">
        <f t="shared" ref="D16:O16" si="7">D17*$F$1</f>
        <v>1629.1080960000002</v>
      </c>
      <c r="E16" s="11">
        <f t="shared" si="7"/>
        <v>1629.1080960000002</v>
      </c>
      <c r="F16" s="11">
        <f t="shared" si="7"/>
        <v>1629.1080960000002</v>
      </c>
      <c r="G16" s="11">
        <f t="shared" si="7"/>
        <v>1629.1080960000002</v>
      </c>
      <c r="H16" s="11">
        <f t="shared" si="7"/>
        <v>1629.1080960000002</v>
      </c>
      <c r="I16" s="11">
        <f t="shared" si="7"/>
        <v>1629.1080960000002</v>
      </c>
      <c r="J16" s="11">
        <f t="shared" si="7"/>
        <v>1629.1080960000002</v>
      </c>
      <c r="K16" s="11">
        <f t="shared" si="7"/>
        <v>1629.1080960000002</v>
      </c>
      <c r="L16" s="11">
        <f t="shared" si="7"/>
        <v>1629.1080960000002</v>
      </c>
      <c r="M16" s="11">
        <f t="shared" si="7"/>
        <v>1629.1080960000002</v>
      </c>
      <c r="N16" s="11">
        <f t="shared" si="7"/>
        <v>1629.1080960000002</v>
      </c>
      <c r="O16" s="11">
        <f t="shared" si="7"/>
        <v>1636.9309440000002</v>
      </c>
      <c r="P16" s="10"/>
      <c r="Q16" s="12">
        <f>SUM(D16:O16)</f>
        <v>19557.120000000003</v>
      </c>
    </row>
    <row r="17" spans="1:17">
      <c r="A17" s="39">
        <f t="shared" ref="A17" si="8">1+A13</f>
        <v>3</v>
      </c>
      <c r="B17" s="41" t="str">
        <f>'[1]planilha iluminação pública'!$D$18</f>
        <v>Motorista Operador de Munck Guindauto</v>
      </c>
      <c r="C17" s="61"/>
      <c r="D17" s="5">
        <f t="shared" ref="D17:O17" si="9">$C$15*D18</f>
        <v>4072.7702400000003</v>
      </c>
      <c r="E17" s="5">
        <f t="shared" si="9"/>
        <v>4072.7702400000003</v>
      </c>
      <c r="F17" s="5">
        <f t="shared" si="9"/>
        <v>4072.7702400000003</v>
      </c>
      <c r="G17" s="5">
        <f t="shared" si="9"/>
        <v>4072.7702400000003</v>
      </c>
      <c r="H17" s="5">
        <f t="shared" si="9"/>
        <v>4072.7702400000003</v>
      </c>
      <c r="I17" s="5">
        <f t="shared" si="9"/>
        <v>4072.7702400000003</v>
      </c>
      <c r="J17" s="5">
        <f t="shared" si="9"/>
        <v>4072.7702400000003</v>
      </c>
      <c r="K17" s="5">
        <f t="shared" si="9"/>
        <v>4072.7702400000003</v>
      </c>
      <c r="L17" s="5">
        <f t="shared" si="9"/>
        <v>4072.7702400000003</v>
      </c>
      <c r="M17" s="5">
        <f t="shared" si="9"/>
        <v>4072.7702400000003</v>
      </c>
      <c r="N17" s="5">
        <f t="shared" si="9"/>
        <v>4072.7702400000003</v>
      </c>
      <c r="O17" s="5">
        <f t="shared" si="9"/>
        <v>4092.3273600000002</v>
      </c>
    </row>
    <row r="18" spans="1:17">
      <c r="A18" s="40"/>
      <c r="B18" s="42"/>
      <c r="C18" s="44"/>
      <c r="D18" s="2">
        <v>8.3299999999999999E-2</v>
      </c>
      <c r="E18" s="2">
        <v>8.3299999999999999E-2</v>
      </c>
      <c r="F18" s="2">
        <v>8.3299999999999999E-2</v>
      </c>
      <c r="G18" s="2">
        <v>8.3299999999999999E-2</v>
      </c>
      <c r="H18" s="2">
        <v>8.3299999999999999E-2</v>
      </c>
      <c r="I18" s="2">
        <v>8.3299999999999999E-2</v>
      </c>
      <c r="J18" s="2">
        <v>8.3299999999999999E-2</v>
      </c>
      <c r="K18" s="2">
        <v>8.3299999999999999E-2</v>
      </c>
      <c r="L18" s="2">
        <v>8.3299999999999999E-2</v>
      </c>
      <c r="M18" s="2">
        <v>8.3299999999999999E-2</v>
      </c>
      <c r="N18" s="2">
        <v>8.3299999999999999E-2</v>
      </c>
      <c r="O18" s="2">
        <v>8.3699999999999997E-2</v>
      </c>
    </row>
    <row r="19" spans="1:17" hidden="1">
      <c r="A19" s="14"/>
      <c r="B19" s="15"/>
      <c r="C19" s="43">
        <f>'[1]planilha iluminação pública'!$L$19</f>
        <v>92355.12</v>
      </c>
      <c r="D19" s="17">
        <f t="shared" ref="D19:O19" si="10">D21*$E$1</f>
        <v>4615.9088975999994</v>
      </c>
      <c r="E19" s="11">
        <f t="shared" si="10"/>
        <v>4615.9088975999994</v>
      </c>
      <c r="F19" s="11">
        <f t="shared" si="10"/>
        <v>4615.9088975999994</v>
      </c>
      <c r="G19" s="11">
        <f t="shared" si="10"/>
        <v>4615.9088975999994</v>
      </c>
      <c r="H19" s="11">
        <f t="shared" si="10"/>
        <v>4615.9088975999994</v>
      </c>
      <c r="I19" s="11">
        <f t="shared" si="10"/>
        <v>4615.9088975999994</v>
      </c>
      <c r="J19" s="11">
        <f t="shared" si="10"/>
        <v>4615.9088975999994</v>
      </c>
      <c r="K19" s="11">
        <f t="shared" si="10"/>
        <v>4615.9088975999994</v>
      </c>
      <c r="L19" s="11">
        <f t="shared" si="10"/>
        <v>4615.9088975999994</v>
      </c>
      <c r="M19" s="11">
        <f t="shared" si="10"/>
        <v>4615.9088975999994</v>
      </c>
      <c r="N19" s="11">
        <f t="shared" si="10"/>
        <v>4615.9088975999994</v>
      </c>
      <c r="O19" s="11">
        <f t="shared" si="10"/>
        <v>4638.0741263999989</v>
      </c>
      <c r="P19" s="12">
        <f>SUM(D19:O19)</f>
        <v>55413.071999999986</v>
      </c>
    </row>
    <row r="20" spans="1:17" hidden="1">
      <c r="A20" s="14"/>
      <c r="B20" s="15"/>
      <c r="C20" s="61"/>
      <c r="D20" s="18">
        <f t="shared" ref="D20" si="11">D21*$F$1</f>
        <v>3077.2725983999999</v>
      </c>
      <c r="E20" s="11">
        <f t="shared" ref="E20" si="12">E21*$F$1</f>
        <v>3077.2725983999999</v>
      </c>
      <c r="F20" s="11">
        <f t="shared" ref="F20" si="13">F21*$F$1</f>
        <v>3077.2725983999999</v>
      </c>
      <c r="G20" s="11">
        <f t="shared" ref="G20" si="14">G21*$F$1</f>
        <v>3077.2725983999999</v>
      </c>
      <c r="H20" s="11">
        <f t="shared" ref="H20" si="15">H21*$F$1</f>
        <v>3077.2725983999999</v>
      </c>
      <c r="I20" s="11">
        <f t="shared" ref="I20" si="16">I21*$F$1</f>
        <v>3077.2725983999999</v>
      </c>
      <c r="J20" s="11">
        <f t="shared" ref="J20" si="17">J21*$F$1</f>
        <v>3077.2725983999999</v>
      </c>
      <c r="K20" s="11">
        <f t="shared" ref="K20" si="18">K21*$F$1</f>
        <v>3077.2725983999999</v>
      </c>
      <c r="L20" s="11">
        <f t="shared" ref="L20" si="19">L21*$F$1</f>
        <v>3077.2725983999999</v>
      </c>
      <c r="M20" s="11">
        <f t="shared" ref="M20" si="20">M21*$F$1</f>
        <v>3077.2725983999999</v>
      </c>
      <c r="N20" s="11">
        <f t="shared" ref="N20" si="21">N21*$F$1</f>
        <v>3077.2725983999999</v>
      </c>
      <c r="O20" s="11">
        <f t="shared" ref="O20" si="22">O21*$F$1</f>
        <v>3092.0494175999997</v>
      </c>
      <c r="P20" s="10"/>
      <c r="Q20" s="12">
        <f>SUM(D20:O20)</f>
        <v>36942.047999999995</v>
      </c>
    </row>
    <row r="21" spans="1:17">
      <c r="A21" s="39">
        <f t="shared" ref="A21" si="23">1+A17</f>
        <v>4</v>
      </c>
      <c r="B21" s="41" t="str">
        <f>'[1]planilha iluminação pública'!$D$19</f>
        <v>Encarregado - Eletrotécnico</v>
      </c>
      <c r="C21" s="61"/>
      <c r="D21" s="5">
        <f t="shared" ref="D21:O21" si="24">$C$19*D22</f>
        <v>7693.1814959999992</v>
      </c>
      <c r="E21" s="5">
        <f t="shared" si="24"/>
        <v>7693.1814959999992</v>
      </c>
      <c r="F21" s="5">
        <f t="shared" si="24"/>
        <v>7693.1814959999992</v>
      </c>
      <c r="G21" s="5">
        <f t="shared" si="24"/>
        <v>7693.1814959999992</v>
      </c>
      <c r="H21" s="5">
        <f t="shared" si="24"/>
        <v>7693.1814959999992</v>
      </c>
      <c r="I21" s="5">
        <f t="shared" si="24"/>
        <v>7693.1814959999992</v>
      </c>
      <c r="J21" s="5">
        <f t="shared" si="24"/>
        <v>7693.1814959999992</v>
      </c>
      <c r="K21" s="5">
        <f t="shared" si="24"/>
        <v>7693.1814959999992</v>
      </c>
      <c r="L21" s="5">
        <f t="shared" si="24"/>
        <v>7693.1814959999992</v>
      </c>
      <c r="M21" s="5">
        <f t="shared" si="24"/>
        <v>7693.1814959999992</v>
      </c>
      <c r="N21" s="5">
        <f t="shared" si="24"/>
        <v>7693.1814959999992</v>
      </c>
      <c r="O21" s="5">
        <f t="shared" si="24"/>
        <v>7730.1235439999991</v>
      </c>
    </row>
    <row r="22" spans="1:17">
      <c r="A22" s="40"/>
      <c r="B22" s="42"/>
      <c r="C22" s="44"/>
      <c r="D22" s="2">
        <v>8.3299999999999999E-2</v>
      </c>
      <c r="E22" s="2">
        <v>8.3299999999999999E-2</v>
      </c>
      <c r="F22" s="2">
        <v>8.3299999999999999E-2</v>
      </c>
      <c r="G22" s="2">
        <v>8.3299999999999999E-2</v>
      </c>
      <c r="H22" s="2">
        <v>8.3299999999999999E-2</v>
      </c>
      <c r="I22" s="2">
        <v>8.3299999999999999E-2</v>
      </c>
      <c r="J22" s="2">
        <v>8.3299999999999999E-2</v>
      </c>
      <c r="K22" s="2">
        <v>8.3299999999999999E-2</v>
      </c>
      <c r="L22" s="2">
        <v>8.3299999999999999E-2</v>
      </c>
      <c r="M22" s="2">
        <v>8.3299999999999999E-2</v>
      </c>
      <c r="N22" s="2">
        <v>8.3299999999999999E-2</v>
      </c>
      <c r="O22" s="2">
        <v>8.3699999999999997E-2</v>
      </c>
    </row>
    <row r="23" spans="1:17" hidden="1">
      <c r="A23" s="14"/>
      <c r="B23" s="15"/>
      <c r="C23" s="43">
        <f>'[1]planilha iluminação pública'!$L$20</f>
        <v>39398.400000000001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7" hidden="1">
      <c r="A24" s="14"/>
      <c r="B24" s="15"/>
      <c r="C24" s="6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7">
      <c r="A25" s="39">
        <f t="shared" ref="A25" si="25">1+A21</f>
        <v>5</v>
      </c>
      <c r="B25" s="41" t="str">
        <f>'[1]planilha iluminação pública'!$D$20</f>
        <v>Eletricista H.E.S</v>
      </c>
      <c r="C25" s="61"/>
      <c r="D25" s="33">
        <f t="shared" ref="D25:O25" si="26">$C$23*D26</f>
        <v>3281.88672</v>
      </c>
      <c r="E25" s="5">
        <f t="shared" si="26"/>
        <v>3281.88672</v>
      </c>
      <c r="F25" s="5">
        <f t="shared" si="26"/>
        <v>3281.88672</v>
      </c>
      <c r="G25" s="5">
        <f t="shared" si="26"/>
        <v>3281.88672</v>
      </c>
      <c r="H25" s="5">
        <f t="shared" si="26"/>
        <v>3281.88672</v>
      </c>
      <c r="I25" s="5">
        <f t="shared" si="26"/>
        <v>3281.88672</v>
      </c>
      <c r="J25" s="5">
        <f t="shared" si="26"/>
        <v>3281.88672</v>
      </c>
      <c r="K25" s="5">
        <f t="shared" si="26"/>
        <v>3281.88672</v>
      </c>
      <c r="L25" s="5">
        <f t="shared" si="26"/>
        <v>3281.88672</v>
      </c>
      <c r="M25" s="5">
        <f t="shared" si="26"/>
        <v>3281.88672</v>
      </c>
      <c r="N25" s="5">
        <f t="shared" si="26"/>
        <v>3281.88672</v>
      </c>
      <c r="O25" s="5">
        <f t="shared" si="26"/>
        <v>3297.64608</v>
      </c>
      <c r="P25" s="12">
        <f>SUM(D25:O25)</f>
        <v>39398.399999999994</v>
      </c>
    </row>
    <row r="26" spans="1:17">
      <c r="A26" s="40"/>
      <c r="B26" s="42"/>
      <c r="C26" s="44"/>
      <c r="D26" s="34">
        <v>8.3299999999999999E-2</v>
      </c>
      <c r="E26" s="2">
        <v>8.3299999999999999E-2</v>
      </c>
      <c r="F26" s="2">
        <v>8.3299999999999999E-2</v>
      </c>
      <c r="G26" s="2">
        <v>8.3299999999999999E-2</v>
      </c>
      <c r="H26" s="2">
        <v>8.3299999999999999E-2</v>
      </c>
      <c r="I26" s="2">
        <v>8.3299999999999999E-2</v>
      </c>
      <c r="J26" s="2">
        <v>8.3299999999999999E-2</v>
      </c>
      <c r="K26" s="2">
        <v>8.3299999999999999E-2</v>
      </c>
      <c r="L26" s="2">
        <v>8.3299999999999999E-2</v>
      </c>
      <c r="M26" s="2">
        <v>8.3299999999999999E-2</v>
      </c>
      <c r="N26" s="2">
        <v>8.3299999999999999E-2</v>
      </c>
      <c r="O26" s="2">
        <v>8.3699999999999997E-2</v>
      </c>
    </row>
    <row r="27" spans="1:17" hidden="1">
      <c r="A27" s="14"/>
      <c r="B27" s="15"/>
      <c r="C27" s="43">
        <f>'[1]planilha iluminação pública'!$L$21</f>
        <v>32002.559999999998</v>
      </c>
      <c r="D27" s="3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7" hidden="1">
      <c r="A28" s="14"/>
      <c r="B28" s="15"/>
      <c r="C28" s="61"/>
      <c r="D28" s="3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7">
      <c r="A29" s="39">
        <f t="shared" ref="A29" si="27">1+A25</f>
        <v>6</v>
      </c>
      <c r="B29" s="41" t="str">
        <f>'[1]planilha iluminação pública'!$D$21</f>
        <v>Motorista Operador de Munck Guindauto H.E.S</v>
      </c>
      <c r="C29" s="61"/>
      <c r="D29" s="33">
        <f t="shared" ref="D29:O29" si="28">$C$27*D30</f>
        <v>2665.8132479999999</v>
      </c>
      <c r="E29" s="5">
        <f t="shared" si="28"/>
        <v>2665.8132479999999</v>
      </c>
      <c r="F29" s="5">
        <f t="shared" si="28"/>
        <v>2665.8132479999999</v>
      </c>
      <c r="G29" s="5">
        <f t="shared" si="28"/>
        <v>2665.8132479999999</v>
      </c>
      <c r="H29" s="5">
        <f t="shared" si="28"/>
        <v>2665.8132479999999</v>
      </c>
      <c r="I29" s="5">
        <f t="shared" si="28"/>
        <v>2665.8132479999999</v>
      </c>
      <c r="J29" s="5">
        <f t="shared" si="28"/>
        <v>2665.8132479999999</v>
      </c>
      <c r="K29" s="5">
        <f t="shared" si="28"/>
        <v>2665.8132479999999</v>
      </c>
      <c r="L29" s="5">
        <f t="shared" si="28"/>
        <v>2665.8132479999999</v>
      </c>
      <c r="M29" s="5">
        <f t="shared" si="28"/>
        <v>2665.8132479999999</v>
      </c>
      <c r="N29" s="5">
        <f t="shared" si="28"/>
        <v>2665.8132479999999</v>
      </c>
      <c r="O29" s="5">
        <f t="shared" si="28"/>
        <v>2678.6142719999998</v>
      </c>
      <c r="P29" s="12">
        <f>SUM(D29:O29)</f>
        <v>32002.559999999994</v>
      </c>
    </row>
    <row r="30" spans="1:17">
      <c r="A30" s="40"/>
      <c r="B30" s="42"/>
      <c r="C30" s="44"/>
      <c r="D30" s="34">
        <v>8.3299999999999999E-2</v>
      </c>
      <c r="E30" s="2">
        <v>8.3299999999999999E-2</v>
      </c>
      <c r="F30" s="2">
        <v>8.3299999999999999E-2</v>
      </c>
      <c r="G30" s="2">
        <v>8.3299999999999999E-2</v>
      </c>
      <c r="H30" s="2">
        <v>8.3299999999999999E-2</v>
      </c>
      <c r="I30" s="2">
        <v>8.3299999999999999E-2</v>
      </c>
      <c r="J30" s="2">
        <v>8.3299999999999999E-2</v>
      </c>
      <c r="K30" s="2">
        <v>8.3299999999999999E-2</v>
      </c>
      <c r="L30" s="2">
        <v>8.3299999999999999E-2</v>
      </c>
      <c r="M30" s="2">
        <v>8.3299999999999999E-2</v>
      </c>
      <c r="N30" s="2">
        <v>8.3299999999999999E-2</v>
      </c>
      <c r="O30" s="2">
        <v>8.3699999999999997E-2</v>
      </c>
    </row>
    <row r="31" spans="1:17" hidden="1">
      <c r="A31" s="14"/>
      <c r="B31" s="15"/>
      <c r="C31" s="43">
        <f>'[1]planilha iluminação pública'!$L$22</f>
        <v>40703.040000000001</v>
      </c>
      <c r="D31" s="3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7" hidden="1">
      <c r="A32" s="14"/>
      <c r="B32" s="15"/>
      <c r="C32" s="61"/>
      <c r="D32" s="3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6">
      <c r="A33" s="39">
        <f t="shared" ref="A33" si="29">1+A29</f>
        <v>7</v>
      </c>
      <c r="B33" s="41" t="str">
        <f>'[1]planilha iluminação pública'!$D$22</f>
        <v>Eletricista / Eletricista Motorista H.E.S</v>
      </c>
      <c r="C33" s="61"/>
      <c r="D33" s="33">
        <f t="shared" ref="D33:O33" si="30">$C$31*D34</f>
        <v>3390.563232</v>
      </c>
      <c r="E33" s="5">
        <f t="shared" si="30"/>
        <v>3390.563232</v>
      </c>
      <c r="F33" s="5">
        <f t="shared" si="30"/>
        <v>3390.563232</v>
      </c>
      <c r="G33" s="5">
        <f t="shared" si="30"/>
        <v>3390.563232</v>
      </c>
      <c r="H33" s="5">
        <f t="shared" si="30"/>
        <v>3390.563232</v>
      </c>
      <c r="I33" s="5">
        <f t="shared" si="30"/>
        <v>3390.563232</v>
      </c>
      <c r="J33" s="5">
        <f t="shared" si="30"/>
        <v>3390.563232</v>
      </c>
      <c r="K33" s="5">
        <f t="shared" si="30"/>
        <v>3390.563232</v>
      </c>
      <c r="L33" s="5">
        <f t="shared" si="30"/>
        <v>3390.563232</v>
      </c>
      <c r="M33" s="5">
        <f t="shared" si="30"/>
        <v>3390.563232</v>
      </c>
      <c r="N33" s="5">
        <f t="shared" si="30"/>
        <v>3390.563232</v>
      </c>
      <c r="O33" s="5">
        <f t="shared" si="30"/>
        <v>3406.8444479999998</v>
      </c>
      <c r="P33" s="12">
        <f>SUM(D33:O33)</f>
        <v>40703.039999999994</v>
      </c>
    </row>
    <row r="34" spans="1:16">
      <c r="A34" s="40"/>
      <c r="B34" s="42"/>
      <c r="C34" s="44"/>
      <c r="D34" s="34">
        <v>8.3299999999999999E-2</v>
      </c>
      <c r="E34" s="2">
        <v>8.3299999999999999E-2</v>
      </c>
      <c r="F34" s="2">
        <v>8.3299999999999999E-2</v>
      </c>
      <c r="G34" s="2">
        <v>8.3299999999999999E-2</v>
      </c>
      <c r="H34" s="2">
        <v>8.3299999999999999E-2</v>
      </c>
      <c r="I34" s="2">
        <v>8.3299999999999999E-2</v>
      </c>
      <c r="J34" s="2">
        <v>8.3299999999999999E-2</v>
      </c>
      <c r="K34" s="2">
        <v>8.3299999999999999E-2</v>
      </c>
      <c r="L34" s="2">
        <v>8.3299999999999999E-2</v>
      </c>
      <c r="M34" s="2">
        <v>8.3299999999999999E-2</v>
      </c>
      <c r="N34" s="2">
        <v>8.3299999999999999E-2</v>
      </c>
      <c r="O34" s="2">
        <v>8.3699999999999997E-2</v>
      </c>
    </row>
    <row r="35" spans="1:16" hidden="1">
      <c r="A35" s="14"/>
      <c r="B35" s="15"/>
      <c r="C35" s="43">
        <f>'[1]planilha iluminação pública'!$L$23</f>
        <v>366590.4</v>
      </c>
      <c r="D35" s="35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6" hidden="1">
      <c r="A36" s="14"/>
      <c r="B36" s="15"/>
      <c r="C36" s="61"/>
      <c r="D36" s="35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6">
      <c r="A37" s="39">
        <f t="shared" ref="A37" si="31">1+A33</f>
        <v>8</v>
      </c>
      <c r="B37" s="41" t="str">
        <f>'[1]planilha iluminação pública'!$D$23</f>
        <v>Serviços de manutenção com : 01 ( um ) veículo tipo caminhão munck, com capacidade mínima de 8 ton. equipado com lança de até 20 mts,  todo ferramental e equipamentos de segurança necessários para realização dos serviços de iluminação publica ou/e em evento patrocinado pelo município.</v>
      </c>
      <c r="C37" s="61"/>
      <c r="D37" s="33">
        <f t="shared" ref="D37:O37" si="32">$C$35*D38</f>
        <v>30536.980320000002</v>
      </c>
      <c r="E37" s="5">
        <f t="shared" si="32"/>
        <v>30536.980320000002</v>
      </c>
      <c r="F37" s="5">
        <f t="shared" si="32"/>
        <v>30536.980320000002</v>
      </c>
      <c r="G37" s="5">
        <f t="shared" si="32"/>
        <v>30536.980320000002</v>
      </c>
      <c r="H37" s="5">
        <f t="shared" si="32"/>
        <v>30536.980320000002</v>
      </c>
      <c r="I37" s="5">
        <f t="shared" si="32"/>
        <v>30536.980320000002</v>
      </c>
      <c r="J37" s="5">
        <f t="shared" si="32"/>
        <v>30536.980320000002</v>
      </c>
      <c r="K37" s="5">
        <f t="shared" si="32"/>
        <v>30536.980320000002</v>
      </c>
      <c r="L37" s="5">
        <f t="shared" si="32"/>
        <v>30536.980320000002</v>
      </c>
      <c r="M37" s="5">
        <f t="shared" si="32"/>
        <v>30536.980320000002</v>
      </c>
      <c r="N37" s="5">
        <f t="shared" si="32"/>
        <v>30536.980320000002</v>
      </c>
      <c r="O37" s="5">
        <f t="shared" si="32"/>
        <v>30683.616480000001</v>
      </c>
      <c r="P37" s="12">
        <f>SUM(D37:O37)</f>
        <v>366590.39999999997</v>
      </c>
    </row>
    <row r="38" spans="1:16">
      <c r="A38" s="40"/>
      <c r="B38" s="42"/>
      <c r="C38" s="44"/>
      <c r="D38" s="34">
        <v>8.3299999999999999E-2</v>
      </c>
      <c r="E38" s="2">
        <v>8.3299999999999999E-2</v>
      </c>
      <c r="F38" s="2">
        <v>8.3299999999999999E-2</v>
      </c>
      <c r="G38" s="2">
        <v>8.3299999999999999E-2</v>
      </c>
      <c r="H38" s="2">
        <v>8.3299999999999999E-2</v>
      </c>
      <c r="I38" s="2">
        <v>8.3299999999999999E-2</v>
      </c>
      <c r="J38" s="2">
        <v>8.3299999999999999E-2</v>
      </c>
      <c r="K38" s="2">
        <v>8.3299999999999999E-2</v>
      </c>
      <c r="L38" s="2">
        <v>8.3299999999999999E-2</v>
      </c>
      <c r="M38" s="2">
        <v>8.3299999999999999E-2</v>
      </c>
      <c r="N38" s="2">
        <v>8.3299999999999999E-2</v>
      </c>
      <c r="O38" s="2">
        <v>8.3699999999999997E-2</v>
      </c>
    </row>
    <row r="39" spans="1:16" hidden="1">
      <c r="A39" s="14"/>
      <c r="B39" s="15"/>
      <c r="C39" s="43">
        <f>'[1]planilha iluminação pública'!$L$24</f>
        <v>648000</v>
      </c>
      <c r="D39" s="3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6" hidden="1">
      <c r="A40" s="14"/>
      <c r="B40" s="15"/>
      <c r="C40" s="61"/>
      <c r="D40" s="35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6">
      <c r="A41" s="39">
        <f t="shared" ref="A41" si="33">1+A37</f>
        <v>9</v>
      </c>
      <c r="B41" s="41" t="str">
        <f>'[1]planilha iluminação pública'!$D$24</f>
        <v>Serviços de manutenção com : 04 (Quatro) veículos tipo caminhonete, capacidade mínima de 01 ton. Equipado com escada giratória ou cesto elevado,  e todo o feramental e equipamentos  de segurança necessároos para realização dos serviços.</v>
      </c>
      <c r="C41" s="61"/>
      <c r="D41" s="33">
        <f t="shared" ref="D41:O41" si="34">$C$39*D42</f>
        <v>53978.400000000001</v>
      </c>
      <c r="E41" s="5">
        <f t="shared" si="34"/>
        <v>53978.400000000001</v>
      </c>
      <c r="F41" s="5">
        <f t="shared" si="34"/>
        <v>53978.400000000001</v>
      </c>
      <c r="G41" s="5">
        <f t="shared" si="34"/>
        <v>53978.400000000001</v>
      </c>
      <c r="H41" s="5">
        <f t="shared" si="34"/>
        <v>53978.400000000001</v>
      </c>
      <c r="I41" s="5">
        <f t="shared" si="34"/>
        <v>53978.400000000001</v>
      </c>
      <c r="J41" s="5">
        <f t="shared" si="34"/>
        <v>53978.400000000001</v>
      </c>
      <c r="K41" s="5">
        <f t="shared" si="34"/>
        <v>53978.400000000001</v>
      </c>
      <c r="L41" s="5">
        <f t="shared" si="34"/>
        <v>53978.400000000001</v>
      </c>
      <c r="M41" s="5">
        <f t="shared" si="34"/>
        <v>53978.400000000001</v>
      </c>
      <c r="N41" s="5">
        <f t="shared" si="34"/>
        <v>53978.400000000001</v>
      </c>
      <c r="O41" s="5">
        <f t="shared" si="34"/>
        <v>54237.599999999999</v>
      </c>
      <c r="P41" s="12">
        <f>SUM(D41:O41)</f>
        <v>648000.00000000012</v>
      </c>
    </row>
    <row r="42" spans="1:16">
      <c r="A42" s="40"/>
      <c r="B42" s="42"/>
      <c r="C42" s="44"/>
      <c r="D42" s="34">
        <v>8.3299999999999999E-2</v>
      </c>
      <c r="E42" s="2">
        <v>8.3299999999999999E-2</v>
      </c>
      <c r="F42" s="2">
        <v>8.3299999999999999E-2</v>
      </c>
      <c r="G42" s="2">
        <v>8.3299999999999999E-2</v>
      </c>
      <c r="H42" s="2">
        <v>8.3299999999999999E-2</v>
      </c>
      <c r="I42" s="2">
        <v>8.3299999999999999E-2</v>
      </c>
      <c r="J42" s="2">
        <v>8.3299999999999999E-2</v>
      </c>
      <c r="K42" s="2">
        <v>8.3299999999999999E-2</v>
      </c>
      <c r="L42" s="2">
        <v>8.3299999999999999E-2</v>
      </c>
      <c r="M42" s="2">
        <v>8.3299999999999999E-2</v>
      </c>
      <c r="N42" s="2">
        <v>8.3299999999999999E-2</v>
      </c>
      <c r="O42" s="2">
        <v>8.3699999999999997E-2</v>
      </c>
    </row>
    <row r="43" spans="1:16" hidden="1">
      <c r="A43" s="14"/>
      <c r="B43" s="15"/>
      <c r="C43" s="43">
        <f>'[1]planilha iluminação pública'!$L$25</f>
        <v>44800</v>
      </c>
      <c r="D43" s="35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6" hidden="1">
      <c r="A44" s="14"/>
      <c r="B44" s="15"/>
      <c r="C44" s="61"/>
      <c r="D44" s="35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6">
      <c r="A45" s="39">
        <f t="shared" ref="A45" si="35">1+A41</f>
        <v>10</v>
      </c>
      <c r="B45" s="41" t="str">
        <f>'[1]planilha iluminação pública'!$D$25</f>
        <v>Serviços de manutenção com : 01 (um) veículo tipo caminhonete, capacidade mínima de 01 ton. Equipado com escada giratória ou cesto elevado,  e todo o feramental e equipamentos  de segurança necessároos para realização dos serviços para plantão de equipe</v>
      </c>
      <c r="C45" s="61"/>
      <c r="D45" s="33">
        <f t="shared" ref="D45:O45" si="36">$C$43*D46</f>
        <v>3731.84</v>
      </c>
      <c r="E45" s="5">
        <f t="shared" si="36"/>
        <v>3731.84</v>
      </c>
      <c r="F45" s="5">
        <f t="shared" si="36"/>
        <v>3731.84</v>
      </c>
      <c r="G45" s="5">
        <f t="shared" si="36"/>
        <v>3731.84</v>
      </c>
      <c r="H45" s="5">
        <f t="shared" si="36"/>
        <v>3731.84</v>
      </c>
      <c r="I45" s="5">
        <f t="shared" si="36"/>
        <v>3731.84</v>
      </c>
      <c r="J45" s="5">
        <f t="shared" si="36"/>
        <v>3731.84</v>
      </c>
      <c r="K45" s="5">
        <f t="shared" si="36"/>
        <v>3731.84</v>
      </c>
      <c r="L45" s="5">
        <f t="shared" si="36"/>
        <v>3731.84</v>
      </c>
      <c r="M45" s="5">
        <f t="shared" si="36"/>
        <v>3731.84</v>
      </c>
      <c r="N45" s="5">
        <f t="shared" si="36"/>
        <v>3731.84</v>
      </c>
      <c r="O45" s="5">
        <f t="shared" si="36"/>
        <v>3749.7599999999998</v>
      </c>
      <c r="P45" s="12">
        <f>SUM(D45:O45)</f>
        <v>44799.999999999993</v>
      </c>
    </row>
    <row r="46" spans="1:16">
      <c r="A46" s="40"/>
      <c r="B46" s="42"/>
      <c r="C46" s="44"/>
      <c r="D46" s="34">
        <v>8.3299999999999999E-2</v>
      </c>
      <c r="E46" s="2">
        <v>8.3299999999999999E-2</v>
      </c>
      <c r="F46" s="2">
        <v>8.3299999999999999E-2</v>
      </c>
      <c r="G46" s="2">
        <v>8.3299999999999999E-2</v>
      </c>
      <c r="H46" s="2">
        <v>8.3299999999999999E-2</v>
      </c>
      <c r="I46" s="2">
        <v>8.3299999999999999E-2</v>
      </c>
      <c r="J46" s="2">
        <v>8.3299999999999999E-2</v>
      </c>
      <c r="K46" s="2">
        <v>8.3299999999999999E-2</v>
      </c>
      <c r="L46" s="2">
        <v>8.3299999999999999E-2</v>
      </c>
      <c r="M46" s="2">
        <v>8.3299999999999999E-2</v>
      </c>
      <c r="N46" s="2">
        <v>8.3299999999999999E-2</v>
      </c>
      <c r="O46" s="2">
        <v>8.3699999999999997E-2</v>
      </c>
    </row>
    <row r="47" spans="1:16" hidden="1">
      <c r="A47" s="14"/>
      <c r="B47" s="15"/>
      <c r="C47" s="43">
        <f>'[1]planilha iluminação pública'!$L$26</f>
        <v>20000</v>
      </c>
      <c r="D47" s="35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6" hidden="1">
      <c r="A48" s="14"/>
      <c r="B48" s="15"/>
      <c r="C48" s="61"/>
      <c r="D48" s="35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7">
      <c r="A49" s="39">
        <f t="shared" ref="A49" si="37">1+A45</f>
        <v>11</v>
      </c>
      <c r="B49" s="41" t="str">
        <f>'[1]planilha iluminação pública'!$D$26</f>
        <v>Travessia de vias através furo direcional de (MND) método não destrutivo: até3"</v>
      </c>
      <c r="C49" s="61"/>
      <c r="D49" s="33">
        <f t="shared" ref="D49:O49" si="38">$C$47*D50</f>
        <v>1666</v>
      </c>
      <c r="E49" s="5">
        <f t="shared" si="38"/>
        <v>1666</v>
      </c>
      <c r="F49" s="5">
        <f t="shared" si="38"/>
        <v>1666</v>
      </c>
      <c r="G49" s="5">
        <f t="shared" si="38"/>
        <v>1666</v>
      </c>
      <c r="H49" s="5">
        <f t="shared" si="38"/>
        <v>1666</v>
      </c>
      <c r="I49" s="5">
        <f t="shared" si="38"/>
        <v>1666</v>
      </c>
      <c r="J49" s="5">
        <f t="shared" si="38"/>
        <v>1666</v>
      </c>
      <c r="K49" s="5">
        <f t="shared" si="38"/>
        <v>1666</v>
      </c>
      <c r="L49" s="5">
        <f t="shared" si="38"/>
        <v>1666</v>
      </c>
      <c r="M49" s="5">
        <f t="shared" si="38"/>
        <v>1666</v>
      </c>
      <c r="N49" s="5">
        <f t="shared" si="38"/>
        <v>1666</v>
      </c>
      <c r="O49" s="5">
        <f t="shared" si="38"/>
        <v>1674</v>
      </c>
      <c r="Q49" s="13">
        <f>SUM(D49:O49)</f>
        <v>20000</v>
      </c>
    </row>
    <row r="50" spans="1:17">
      <c r="A50" s="40"/>
      <c r="B50" s="42"/>
      <c r="C50" s="44"/>
      <c r="D50" s="34">
        <v>8.3299999999999999E-2</v>
      </c>
      <c r="E50" s="2">
        <v>8.3299999999999999E-2</v>
      </c>
      <c r="F50" s="2">
        <v>8.3299999999999999E-2</v>
      </c>
      <c r="G50" s="2">
        <v>8.3299999999999999E-2</v>
      </c>
      <c r="H50" s="2">
        <v>8.3299999999999999E-2</v>
      </c>
      <c r="I50" s="2">
        <v>8.3299999999999999E-2</v>
      </c>
      <c r="J50" s="2">
        <v>8.3299999999999999E-2</v>
      </c>
      <c r="K50" s="2">
        <v>8.3299999999999999E-2</v>
      </c>
      <c r="L50" s="2">
        <v>8.3299999999999999E-2</v>
      </c>
      <c r="M50" s="2">
        <v>8.3299999999999999E-2</v>
      </c>
      <c r="N50" s="2">
        <v>8.3299999999999999E-2</v>
      </c>
      <c r="O50" s="2">
        <v>8.3699999999999997E-2</v>
      </c>
    </row>
    <row r="51" spans="1:17" hidden="1">
      <c r="A51" s="14"/>
      <c r="B51" s="15"/>
      <c r="C51" s="43">
        <f>'[1]planilha iluminação pública'!$L$27</f>
        <v>7500</v>
      </c>
      <c r="D51" s="3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7" hidden="1">
      <c r="A52" s="14"/>
      <c r="B52" s="15"/>
      <c r="C52" s="61"/>
      <c r="D52" s="35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7">
      <c r="A53" s="39">
        <f t="shared" ref="A53" si="39">1+A49</f>
        <v>12</v>
      </c>
      <c r="B53" s="41" t="str">
        <f>'[1]planilha iluminação pública'!$D$27</f>
        <v>Abrir e fechar valetas de no minimo 70 cm profundidade e 40 cm largura</v>
      </c>
      <c r="C53" s="61"/>
      <c r="D53" s="33">
        <f t="shared" ref="D53:O53" si="40">$C$51*D54</f>
        <v>624.75</v>
      </c>
      <c r="E53" s="5">
        <f t="shared" si="40"/>
        <v>624.75</v>
      </c>
      <c r="F53" s="5">
        <f t="shared" si="40"/>
        <v>624.75</v>
      </c>
      <c r="G53" s="5">
        <f t="shared" si="40"/>
        <v>624.75</v>
      </c>
      <c r="H53" s="5">
        <f t="shared" si="40"/>
        <v>624.75</v>
      </c>
      <c r="I53" s="5">
        <f t="shared" si="40"/>
        <v>624.75</v>
      </c>
      <c r="J53" s="5">
        <f t="shared" si="40"/>
        <v>624.75</v>
      </c>
      <c r="K53" s="5">
        <f t="shared" si="40"/>
        <v>624.75</v>
      </c>
      <c r="L53" s="5">
        <f t="shared" si="40"/>
        <v>624.75</v>
      </c>
      <c r="M53" s="5">
        <f t="shared" si="40"/>
        <v>624.75</v>
      </c>
      <c r="N53" s="5">
        <f t="shared" si="40"/>
        <v>624.75</v>
      </c>
      <c r="O53" s="5">
        <f t="shared" si="40"/>
        <v>627.75</v>
      </c>
      <c r="Q53" s="13">
        <f>SUM(D53:O53)</f>
        <v>7500</v>
      </c>
    </row>
    <row r="54" spans="1:17">
      <c r="A54" s="40"/>
      <c r="B54" s="42"/>
      <c r="C54" s="44"/>
      <c r="D54" s="34">
        <v>8.3299999999999999E-2</v>
      </c>
      <c r="E54" s="2">
        <v>8.3299999999999999E-2</v>
      </c>
      <c r="F54" s="2">
        <v>8.3299999999999999E-2</v>
      </c>
      <c r="G54" s="2">
        <v>8.3299999999999999E-2</v>
      </c>
      <c r="H54" s="2">
        <v>8.3299999999999999E-2</v>
      </c>
      <c r="I54" s="2">
        <v>8.3299999999999999E-2</v>
      </c>
      <c r="J54" s="2">
        <v>8.3299999999999999E-2</v>
      </c>
      <c r="K54" s="2">
        <v>8.3299999999999999E-2</v>
      </c>
      <c r="L54" s="2">
        <v>8.3299999999999999E-2</v>
      </c>
      <c r="M54" s="2">
        <v>8.3299999999999999E-2</v>
      </c>
      <c r="N54" s="2">
        <v>8.3299999999999999E-2</v>
      </c>
      <c r="O54" s="2">
        <v>8.3699999999999997E-2</v>
      </c>
    </row>
    <row r="55" spans="1:17" hidden="1">
      <c r="A55" s="14"/>
      <c r="B55" s="15"/>
      <c r="C55" s="43">
        <f>'[1]planilha iluminação pública'!$L$28</f>
        <v>29466.666666666668</v>
      </c>
      <c r="D55" s="3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7" hidden="1">
      <c r="A56" s="14"/>
      <c r="B56" s="15"/>
      <c r="C56" s="61"/>
      <c r="D56" s="3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7">
      <c r="A57" s="39">
        <f t="shared" ref="A57" si="41">1+A53</f>
        <v>13</v>
      </c>
      <c r="B57" s="41" t="str">
        <f>'[1]planilha iluminação pública'!$D$28</f>
        <v>Locação, instalação e retirada de transformador,  225 KVA Trifásico 13.8 -220/127 período de 1 a 4 dias</v>
      </c>
      <c r="C57" s="61"/>
      <c r="D57" s="33">
        <f t="shared" ref="D57:O57" si="42">$C$55*D58</f>
        <v>0</v>
      </c>
      <c r="E57" s="5">
        <f t="shared" si="42"/>
        <v>0</v>
      </c>
      <c r="F57" s="5">
        <f t="shared" si="42"/>
        <v>0</v>
      </c>
      <c r="G57" s="5">
        <f t="shared" si="42"/>
        <v>0</v>
      </c>
      <c r="H57" s="5">
        <f t="shared" si="42"/>
        <v>0</v>
      </c>
      <c r="I57" s="5">
        <f t="shared" si="42"/>
        <v>0</v>
      </c>
      <c r="J57" s="5">
        <f t="shared" si="42"/>
        <v>0</v>
      </c>
      <c r="K57" s="5">
        <f t="shared" si="42"/>
        <v>0</v>
      </c>
      <c r="L57" s="5">
        <f t="shared" si="42"/>
        <v>0</v>
      </c>
      <c r="M57" s="5">
        <f t="shared" si="42"/>
        <v>0</v>
      </c>
      <c r="N57" s="5">
        <f t="shared" si="42"/>
        <v>0</v>
      </c>
      <c r="O57" s="5">
        <f t="shared" si="42"/>
        <v>29466.666666666668</v>
      </c>
      <c r="Q57" s="13">
        <f>SUM(D57:O57)</f>
        <v>29466.666666666668</v>
      </c>
    </row>
    <row r="58" spans="1:17">
      <c r="A58" s="40"/>
      <c r="B58" s="42"/>
      <c r="C58" s="44"/>
      <c r="D58" s="34"/>
      <c r="E58" s="2"/>
      <c r="F58" s="2"/>
      <c r="G58" s="2"/>
      <c r="H58" s="2"/>
      <c r="I58" s="2"/>
      <c r="J58" s="2"/>
      <c r="K58" s="2"/>
      <c r="L58" s="2"/>
      <c r="M58" s="2"/>
      <c r="N58" s="2"/>
      <c r="O58" s="2">
        <v>1</v>
      </c>
    </row>
    <row r="59" spans="1:17">
      <c r="A59" s="39">
        <f t="shared" ref="A59:A61" si="43">1+A57</f>
        <v>14</v>
      </c>
      <c r="B59" s="41" t="str">
        <f>'[1]planilha iluminação pública'!$D$29</f>
        <v>Locação, instalação e retirada de transformador,  150KVA Trifásico 13.8 -220/127 período de 1 a 4 dias</v>
      </c>
      <c r="C59" s="43">
        <f>'[1]planilha iluminação pública'!$L$29</f>
        <v>28000</v>
      </c>
      <c r="D59" s="33">
        <f>$C$59*D60</f>
        <v>0</v>
      </c>
      <c r="E59" s="5">
        <f t="shared" ref="E59:O59" si="44">$C$59*E60</f>
        <v>0</v>
      </c>
      <c r="F59" s="5">
        <f t="shared" si="44"/>
        <v>0</v>
      </c>
      <c r="G59" s="5">
        <f t="shared" si="44"/>
        <v>0</v>
      </c>
      <c r="H59" s="5">
        <f t="shared" si="44"/>
        <v>0</v>
      </c>
      <c r="I59" s="5">
        <f t="shared" si="44"/>
        <v>0</v>
      </c>
      <c r="J59" s="5">
        <f t="shared" si="44"/>
        <v>0</v>
      </c>
      <c r="K59" s="5">
        <f t="shared" si="44"/>
        <v>0</v>
      </c>
      <c r="L59" s="5">
        <f t="shared" si="44"/>
        <v>0</v>
      </c>
      <c r="M59" s="5">
        <f t="shared" si="44"/>
        <v>0</v>
      </c>
      <c r="N59" s="5">
        <f t="shared" si="44"/>
        <v>0</v>
      </c>
      <c r="O59" s="5">
        <f t="shared" si="44"/>
        <v>28000</v>
      </c>
      <c r="Q59" s="13">
        <f>SUM(D59:O59)</f>
        <v>28000</v>
      </c>
    </row>
    <row r="60" spans="1:17">
      <c r="A60" s="40"/>
      <c r="B60" s="42"/>
      <c r="C60" s="44"/>
      <c r="D60" s="34"/>
      <c r="E60" s="2"/>
      <c r="F60" s="2"/>
      <c r="G60" s="2"/>
      <c r="H60" s="2"/>
      <c r="I60" s="2"/>
      <c r="J60" s="2"/>
      <c r="K60" s="2"/>
      <c r="L60" s="2"/>
      <c r="M60" s="2"/>
      <c r="N60" s="2"/>
      <c r="O60" s="2">
        <v>1</v>
      </c>
    </row>
    <row r="61" spans="1:17">
      <c r="A61" s="39">
        <f t="shared" si="43"/>
        <v>15</v>
      </c>
      <c r="B61" s="41" t="str">
        <f>'[1]planilha iluminação pública'!$D$30</f>
        <v>Locação, instalação e retirada de transformador,  30 a 75 KVA Trifásico 13.8 -220/127 período de 1 a 4 dias</v>
      </c>
      <c r="C61" s="43">
        <f>'[1]planilha iluminação pública'!$L$30</f>
        <v>13733.333333333334</v>
      </c>
      <c r="D61" s="33">
        <f>$C$61*D62</f>
        <v>0</v>
      </c>
      <c r="E61" s="5">
        <f t="shared" ref="E61:O61" si="45">$C$61*E62</f>
        <v>0</v>
      </c>
      <c r="F61" s="5">
        <f t="shared" si="45"/>
        <v>0</v>
      </c>
      <c r="G61" s="5">
        <f t="shared" si="45"/>
        <v>0</v>
      </c>
      <c r="H61" s="5">
        <f t="shared" si="45"/>
        <v>0</v>
      </c>
      <c r="I61" s="5">
        <f t="shared" si="45"/>
        <v>0</v>
      </c>
      <c r="J61" s="5">
        <f t="shared" si="45"/>
        <v>0</v>
      </c>
      <c r="K61" s="5">
        <f t="shared" si="45"/>
        <v>0</v>
      </c>
      <c r="L61" s="5">
        <f t="shared" si="45"/>
        <v>0</v>
      </c>
      <c r="M61" s="5">
        <f t="shared" si="45"/>
        <v>0</v>
      </c>
      <c r="N61" s="5">
        <f t="shared" si="45"/>
        <v>0</v>
      </c>
      <c r="O61" s="5">
        <f t="shared" si="45"/>
        <v>13733.333333333334</v>
      </c>
      <c r="Q61" s="13">
        <f>SUM(D61:O61)</f>
        <v>13733.333333333334</v>
      </c>
    </row>
    <row r="62" spans="1:17">
      <c r="A62" s="40"/>
      <c r="B62" s="42"/>
      <c r="C62" s="4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>
        <v>1</v>
      </c>
    </row>
    <row r="63" spans="1:17" ht="20.100000000000001" customHeight="1">
      <c r="A63" s="27" t="s">
        <v>0</v>
      </c>
      <c r="B63" s="28"/>
      <c r="C63" s="26">
        <f>SUM(C7:C62)</f>
        <v>2081574.6400000001</v>
      </c>
      <c r="D63" s="4">
        <f t="shared" ref="D63:O63" si="46">D9+D13+D17+D21+D25+D29+D33+D37+D41+D45+D49+D53+D57+D59+D61</f>
        <v>167464.20751199999</v>
      </c>
      <c r="E63" s="4">
        <f t="shared" si="46"/>
        <v>167464.20751199999</v>
      </c>
      <c r="F63" s="4">
        <f t="shared" si="46"/>
        <v>167464.20751199999</v>
      </c>
      <c r="G63" s="4">
        <f t="shared" si="46"/>
        <v>167464.20751199999</v>
      </c>
      <c r="H63" s="4">
        <f t="shared" si="46"/>
        <v>167464.20751199999</v>
      </c>
      <c r="I63" s="4">
        <f t="shared" si="46"/>
        <v>167464.20751199999</v>
      </c>
      <c r="J63" s="4">
        <f t="shared" si="46"/>
        <v>167464.20751199999</v>
      </c>
      <c r="K63" s="4">
        <f t="shared" si="46"/>
        <v>167464.20751199999</v>
      </c>
      <c r="L63" s="4">
        <f t="shared" si="46"/>
        <v>167464.20751199999</v>
      </c>
      <c r="M63" s="4">
        <f t="shared" si="46"/>
        <v>167464.20751199999</v>
      </c>
      <c r="N63" s="4">
        <f t="shared" si="46"/>
        <v>167464.20751199999</v>
      </c>
      <c r="O63" s="4">
        <f t="shared" si="46"/>
        <v>239468.35736800003</v>
      </c>
      <c r="P63" s="16">
        <f>SUM(P7:P62)</f>
        <v>1658322.5439999998</v>
      </c>
      <c r="Q63" s="16">
        <f>SUM(Q7:Q62)</f>
        <v>423252.09600000002</v>
      </c>
    </row>
    <row r="65" spans="2:17" s="19" customFormat="1" hidden="1">
      <c r="B65" s="20"/>
      <c r="C65" s="19" t="s">
        <v>8</v>
      </c>
      <c r="D65" s="21">
        <f t="shared" ref="D65:O65" si="47">D7+D11+D15+D19+D25+D29+D33+D37+D41+D45</f>
        <v>138138.26791519998</v>
      </c>
      <c r="E65" s="21">
        <f t="shared" si="47"/>
        <v>138138.26791519998</v>
      </c>
      <c r="F65" s="21">
        <f t="shared" si="47"/>
        <v>138138.26791519998</v>
      </c>
      <c r="G65" s="21">
        <f t="shared" si="47"/>
        <v>138138.26791519998</v>
      </c>
      <c r="H65" s="21">
        <f t="shared" si="47"/>
        <v>138138.26791519998</v>
      </c>
      <c r="I65" s="21">
        <f t="shared" si="47"/>
        <v>138138.26791519998</v>
      </c>
      <c r="J65" s="21">
        <f t="shared" si="47"/>
        <v>138138.26791519998</v>
      </c>
      <c r="K65" s="21">
        <f t="shared" si="47"/>
        <v>138138.26791519998</v>
      </c>
      <c r="L65" s="21">
        <f t="shared" si="47"/>
        <v>138138.26791519998</v>
      </c>
      <c r="M65" s="21">
        <f t="shared" si="47"/>
        <v>138138.26791519998</v>
      </c>
      <c r="N65" s="21">
        <f t="shared" si="47"/>
        <v>138138.26791519998</v>
      </c>
      <c r="O65" s="21">
        <f t="shared" si="47"/>
        <v>138801.59693279999</v>
      </c>
      <c r="Q65" s="25"/>
    </row>
    <row r="66" spans="2:17" s="22" customFormat="1" hidden="1">
      <c r="B66" s="23"/>
      <c r="C66" s="22" t="s">
        <v>9</v>
      </c>
      <c r="D66" s="24">
        <f t="shared" ref="D66:O66" si="48">D8+D12+D16+D20+D49+D53+D57+D59+D61</f>
        <v>29325.939596799999</v>
      </c>
      <c r="E66" s="24">
        <f t="shared" si="48"/>
        <v>29325.939596799999</v>
      </c>
      <c r="F66" s="24">
        <f t="shared" si="48"/>
        <v>29325.939596799999</v>
      </c>
      <c r="G66" s="24">
        <f t="shared" si="48"/>
        <v>29325.939596799999</v>
      </c>
      <c r="H66" s="24">
        <f t="shared" si="48"/>
        <v>29325.939596799999</v>
      </c>
      <c r="I66" s="24">
        <f t="shared" si="48"/>
        <v>29325.939596799999</v>
      </c>
      <c r="J66" s="24">
        <f t="shared" si="48"/>
        <v>29325.939596799999</v>
      </c>
      <c r="K66" s="24">
        <f t="shared" si="48"/>
        <v>29325.939596799999</v>
      </c>
      <c r="L66" s="24">
        <f t="shared" si="48"/>
        <v>29325.939596799999</v>
      </c>
      <c r="M66" s="24">
        <f t="shared" si="48"/>
        <v>29325.939596799999</v>
      </c>
      <c r="N66" s="24">
        <f t="shared" si="48"/>
        <v>29325.939596799999</v>
      </c>
      <c r="O66" s="24">
        <f t="shared" si="48"/>
        <v>100666.76043519999</v>
      </c>
      <c r="Q66" s="25"/>
    </row>
    <row r="67" spans="2:17">
      <c r="D67" s="13"/>
    </row>
    <row r="68" spans="2:17">
      <c r="D68" s="13"/>
    </row>
    <row r="70" spans="2:17" ht="26.25">
      <c r="D70" s="29"/>
      <c r="E70" s="64">
        <v>2014</v>
      </c>
      <c r="F70" s="64"/>
      <c r="G70" s="64">
        <v>2015</v>
      </c>
      <c r="H70" s="64"/>
    </row>
    <row r="71" spans="2:17" ht="26.25">
      <c r="D71" s="30" t="s">
        <v>6</v>
      </c>
      <c r="E71" s="63">
        <f>SUM(D65:E65)</f>
        <v>276276.53583039995</v>
      </c>
      <c r="F71" s="63"/>
      <c r="G71" s="63">
        <f>SUM(F65:O65)</f>
        <v>1382046.0081695998</v>
      </c>
      <c r="H71" s="63"/>
    </row>
    <row r="72" spans="2:17" ht="26.25">
      <c r="D72" s="30" t="s">
        <v>7</v>
      </c>
      <c r="E72" s="63">
        <f>SUM(D66:E66)</f>
        <v>58651.879193599998</v>
      </c>
      <c r="F72" s="63"/>
      <c r="G72" s="63">
        <f>SUM(F66:O66)</f>
        <v>364600.21680639999</v>
      </c>
      <c r="H72" s="63"/>
    </row>
    <row r="73" spans="2:17" ht="26.25">
      <c r="D73" s="30" t="s">
        <v>10</v>
      </c>
      <c r="E73" s="62">
        <f>E72+E71</f>
        <v>334928.41502399993</v>
      </c>
      <c r="F73" s="62"/>
      <c r="G73" s="62">
        <f>G72+G71</f>
        <v>1746646.2249759999</v>
      </c>
      <c r="H73" s="62"/>
    </row>
    <row r="74" spans="2:17" ht="26.25">
      <c r="D74" s="29"/>
      <c r="E74" s="29"/>
      <c r="F74" s="29"/>
    </row>
    <row r="75" spans="2:17" ht="26.25">
      <c r="D75" s="31" t="s">
        <v>11</v>
      </c>
      <c r="E75" s="62">
        <f>E73+G73</f>
        <v>2081574.64</v>
      </c>
      <c r="F75" s="62"/>
    </row>
  </sheetData>
  <mergeCells count="74">
    <mergeCell ref="E75:F75"/>
    <mergeCell ref="E72:F72"/>
    <mergeCell ref="E73:F73"/>
    <mergeCell ref="G70:H70"/>
    <mergeCell ref="G71:H71"/>
    <mergeCell ref="G72:H72"/>
    <mergeCell ref="G73:H73"/>
    <mergeCell ref="E70:F70"/>
    <mergeCell ref="E71:F71"/>
    <mergeCell ref="A59:A60"/>
    <mergeCell ref="B59:B60"/>
    <mergeCell ref="C59:C60"/>
    <mergeCell ref="A61:A62"/>
    <mergeCell ref="B61:B62"/>
    <mergeCell ref="C61:C62"/>
    <mergeCell ref="A53:A54"/>
    <mergeCell ref="B53:B54"/>
    <mergeCell ref="A57:A58"/>
    <mergeCell ref="B57:B58"/>
    <mergeCell ref="C51:C54"/>
    <mergeCell ref="C55:C58"/>
    <mergeCell ref="A45:A46"/>
    <mergeCell ref="B45:B46"/>
    <mergeCell ref="A49:A50"/>
    <mergeCell ref="B49:B50"/>
    <mergeCell ref="C43:C46"/>
    <mergeCell ref="C47:C50"/>
    <mergeCell ref="A37:A38"/>
    <mergeCell ref="B37:B38"/>
    <mergeCell ref="A41:A42"/>
    <mergeCell ref="B41:B42"/>
    <mergeCell ref="C35:C38"/>
    <mergeCell ref="C39:C42"/>
    <mergeCell ref="A29:A30"/>
    <mergeCell ref="B29:B30"/>
    <mergeCell ref="A33:A34"/>
    <mergeCell ref="B33:B34"/>
    <mergeCell ref="C27:C30"/>
    <mergeCell ref="C31:C34"/>
    <mergeCell ref="K5:K6"/>
    <mergeCell ref="A21:A22"/>
    <mergeCell ref="B21:B22"/>
    <mergeCell ref="A25:A26"/>
    <mergeCell ref="B25:B26"/>
    <mergeCell ref="A13:A14"/>
    <mergeCell ref="B13:B14"/>
    <mergeCell ref="A17:A18"/>
    <mergeCell ref="B17:B18"/>
    <mergeCell ref="C7:C10"/>
    <mergeCell ref="C11:C14"/>
    <mergeCell ref="C15:C18"/>
    <mergeCell ref="C19:C22"/>
    <mergeCell ref="C23:C26"/>
    <mergeCell ref="A9:A10"/>
    <mergeCell ref="B9:B10"/>
    <mergeCell ref="F5:F6"/>
    <mergeCell ref="G5:G6"/>
    <mergeCell ref="H5:H6"/>
    <mergeCell ref="A2:O2"/>
    <mergeCell ref="A3:O3"/>
    <mergeCell ref="P3:P6"/>
    <mergeCell ref="Q3:Q6"/>
    <mergeCell ref="A4:I4"/>
    <mergeCell ref="A5:A6"/>
    <mergeCell ref="B5:B6"/>
    <mergeCell ref="C5:C6"/>
    <mergeCell ref="D5:D6"/>
    <mergeCell ref="E5:E6"/>
    <mergeCell ref="L5:L6"/>
    <mergeCell ref="M5:M6"/>
    <mergeCell ref="N5:N6"/>
    <mergeCell ref="O5:O6"/>
    <mergeCell ref="I5:I6"/>
    <mergeCell ref="J5:J6"/>
  </mergeCells>
  <pageMargins left="0.51181102362204722" right="0.51181102362204722" top="0.78740157480314965" bottom="0.78740157480314965" header="0.31496062992125984" footer="0.31496062992125984"/>
  <pageSetup paperSize="9" scale="41" orientation="landscape" r:id="rId1"/>
  <legacyDrawing r:id="rId2"/>
  <oleObjects>
    <oleObject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CRONOGRAMA FÍSICO-FINANCEIRO</vt:lpstr>
      <vt:lpstr>CRONOGRAMA FÍSICO-FINANCEIR (2)</vt:lpstr>
      <vt:lpstr>'CRONOGRAMA FÍSICO-FINANCEIR (2)'!Area_de_impressao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marcelo.oliveira</dc:creator>
  <cp:lastModifiedBy>camila.reis</cp:lastModifiedBy>
  <cp:lastPrinted>2014-10-06T21:52:28Z</cp:lastPrinted>
  <dcterms:created xsi:type="dcterms:W3CDTF">2013-10-08T13:10:51Z</dcterms:created>
  <dcterms:modified xsi:type="dcterms:W3CDTF">2014-12-02T18:39:53Z</dcterms:modified>
</cp:coreProperties>
</file>